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工作表2" sheetId="1" r:id="rId1"/>
    <sheet name="91-107" sheetId="2" r:id="rId2"/>
    <sheet name="工作表3" sheetId="3" r:id="rId3"/>
    <sheet name="工作表4" sheetId="4" r:id="rId4"/>
  </sheets>
  <definedNames/>
  <calcPr fullCalcOnLoad="1"/>
</workbook>
</file>

<file path=xl/sharedStrings.xml><?xml version="1.0" encoding="utf-8"?>
<sst xmlns="http://schemas.openxmlformats.org/spreadsheetml/2006/main" count="233" uniqueCount="60">
  <si>
    <r>
      <rPr>
        <sz val="12"/>
        <rFont val="標楷體"/>
        <family val="4"/>
      </rPr>
      <t>學年度</t>
    </r>
  </si>
  <si>
    <r>
      <rPr>
        <sz val="12"/>
        <color indexed="8"/>
        <rFont val="標楷體"/>
        <family val="4"/>
      </rPr>
      <t>系名稱</t>
    </r>
  </si>
  <si>
    <r>
      <rPr>
        <sz val="12"/>
        <color indexed="8"/>
        <rFont val="標楷體"/>
        <family val="4"/>
      </rPr>
      <t>學生別</t>
    </r>
  </si>
  <si>
    <r>
      <rPr>
        <sz val="10"/>
        <color indexed="8"/>
        <rFont val="標楷體"/>
        <family val="4"/>
      </rPr>
      <t>招生入學學生人數</t>
    </r>
  </si>
  <si>
    <r>
      <rPr>
        <sz val="10"/>
        <color indexed="8"/>
        <rFont val="標楷體"/>
        <family val="4"/>
      </rPr>
      <t>註冊
人數</t>
    </r>
  </si>
  <si>
    <r>
      <rPr>
        <sz val="10"/>
        <color indexed="8"/>
        <rFont val="標楷體"/>
        <family val="4"/>
      </rPr>
      <t>保留入學資格人數</t>
    </r>
  </si>
  <si>
    <r>
      <rPr>
        <sz val="10"/>
        <color indexed="8"/>
        <rFont val="標楷體"/>
        <family val="4"/>
      </rPr>
      <t>休學人數</t>
    </r>
  </si>
  <si>
    <t xml:space="preserve">註冊率（註3）
</t>
  </si>
  <si>
    <t>註冊率（註2）</t>
  </si>
  <si>
    <t>招生入學
學生人數</t>
  </si>
  <si>
    <r>
      <rPr>
        <sz val="12"/>
        <rFont val="標楷體"/>
        <family val="4"/>
      </rPr>
      <t>未註冊
人數</t>
    </r>
  </si>
  <si>
    <r>
      <rPr>
        <sz val="12"/>
        <rFont val="標楷體"/>
        <family val="4"/>
      </rPr>
      <t>註冊率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</si>
  <si>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</rPr>
      <t>招生入學
學生人數</t>
    </r>
  </si>
  <si>
    <r>
      <rPr>
        <sz val="12"/>
        <color indexed="8"/>
        <rFont val="標楷體"/>
        <family val="4"/>
      </rPr>
      <t>招生入學學生人數</t>
    </r>
  </si>
  <si>
    <r>
      <rPr>
        <sz val="12"/>
        <color indexed="8"/>
        <rFont val="標楷體"/>
        <family val="4"/>
      </rPr>
      <t>未註冊人數</t>
    </r>
  </si>
  <si>
    <r>
      <rPr>
        <sz val="12"/>
        <color indexed="8"/>
        <rFont val="標楷體"/>
        <family val="4"/>
      </rPr>
      <t>註冊率（含保留入學資格）</t>
    </r>
  </si>
  <si>
    <r>
      <rPr>
        <sz val="12"/>
        <color indexed="8"/>
        <rFont val="標楷體"/>
        <family val="4"/>
      </rPr>
      <t>統計日期</t>
    </r>
  </si>
  <si>
    <t>1071015</t>
  </si>
  <si>
    <r>
      <rPr>
        <sz val="12"/>
        <color indexed="8"/>
        <rFont val="標楷體"/>
        <family val="4"/>
      </rPr>
      <t>電機碩</t>
    </r>
  </si>
  <si>
    <r>
      <rPr>
        <sz val="12"/>
        <color indexed="8"/>
        <rFont val="標楷體"/>
        <family val="4"/>
      </rPr>
      <t>一般生</t>
    </r>
  </si>
  <si>
    <r>
      <rPr>
        <sz val="12"/>
        <color indexed="8"/>
        <rFont val="標楷體"/>
        <family val="4"/>
      </rPr>
      <t>碩專班</t>
    </r>
  </si>
  <si>
    <r>
      <rPr>
        <sz val="12"/>
        <color indexed="8"/>
        <rFont val="標楷體"/>
        <family val="4"/>
      </rPr>
      <t>通訊碩</t>
    </r>
  </si>
  <si>
    <r>
      <rPr>
        <sz val="12"/>
        <color indexed="8"/>
        <rFont val="標楷體"/>
        <family val="4"/>
      </rPr>
      <t>光電碩</t>
    </r>
  </si>
  <si>
    <r>
      <rPr>
        <sz val="12"/>
        <color indexed="8"/>
        <rFont val="標楷體"/>
        <family val="4"/>
      </rPr>
      <t>機械碩</t>
    </r>
  </si>
  <si>
    <r>
      <rPr>
        <sz val="12"/>
        <color indexed="8"/>
        <rFont val="標楷體"/>
        <family val="4"/>
      </rPr>
      <t>化材碩</t>
    </r>
  </si>
  <si>
    <r>
      <rPr>
        <sz val="12"/>
        <color indexed="8"/>
        <rFont val="標楷體"/>
        <family val="4"/>
      </rPr>
      <t>工管碩</t>
    </r>
  </si>
  <si>
    <r>
      <rPr>
        <sz val="12"/>
        <color indexed="8"/>
        <rFont val="標楷體"/>
        <family val="4"/>
      </rPr>
      <t>生技碩</t>
    </r>
  </si>
  <si>
    <r>
      <rPr>
        <sz val="12"/>
        <color indexed="8"/>
        <rFont val="標楷體"/>
        <family val="4"/>
      </rPr>
      <t>先能碩</t>
    </r>
  </si>
  <si>
    <t>經營管理碩</t>
  </si>
  <si>
    <t>財會碩</t>
  </si>
  <si>
    <t>商學碩</t>
  </si>
  <si>
    <t>管理科學碩</t>
  </si>
  <si>
    <r>
      <rPr>
        <sz val="12"/>
        <color indexed="8"/>
        <rFont val="標楷體"/>
        <family val="4"/>
      </rPr>
      <t>管理碩</t>
    </r>
  </si>
  <si>
    <r>
      <rPr>
        <sz val="12"/>
        <color indexed="8"/>
        <rFont val="標楷體"/>
        <family val="4"/>
      </rPr>
      <t>企管碩</t>
    </r>
  </si>
  <si>
    <r>
      <rPr>
        <sz val="12"/>
        <color indexed="8"/>
        <rFont val="標楷體"/>
        <family val="4"/>
      </rPr>
      <t>一般生</t>
    </r>
  </si>
  <si>
    <r>
      <rPr>
        <sz val="12"/>
        <color indexed="8"/>
        <rFont val="標楷體"/>
        <family val="4"/>
      </rPr>
      <t>財金碩</t>
    </r>
  </si>
  <si>
    <r>
      <rPr>
        <sz val="12"/>
        <color indexed="8"/>
        <rFont val="標楷體"/>
        <family val="4"/>
      </rPr>
      <t>國企碩</t>
    </r>
  </si>
  <si>
    <r>
      <rPr>
        <sz val="12"/>
        <color indexed="8"/>
        <rFont val="標楷體"/>
        <family val="4"/>
      </rPr>
      <t>會計碩</t>
    </r>
  </si>
  <si>
    <r>
      <rPr>
        <sz val="12"/>
        <color indexed="8"/>
        <rFont val="標楷體"/>
        <family val="4"/>
      </rPr>
      <t>碩專班</t>
    </r>
  </si>
  <si>
    <r>
      <rPr>
        <sz val="12"/>
        <color indexed="8"/>
        <rFont val="標楷體"/>
        <family val="4"/>
      </rPr>
      <t>領導碩</t>
    </r>
  </si>
  <si>
    <r>
      <rPr>
        <sz val="12"/>
        <color indexed="8"/>
        <rFont val="標楷體"/>
        <family val="4"/>
      </rPr>
      <t>服科碩</t>
    </r>
  </si>
  <si>
    <r>
      <rPr>
        <sz val="12"/>
        <color indexed="8"/>
        <rFont val="標楷體"/>
        <family val="4"/>
      </rPr>
      <t>資管碩</t>
    </r>
  </si>
  <si>
    <r>
      <rPr>
        <sz val="12"/>
        <color indexed="8"/>
        <rFont val="標楷體"/>
        <family val="4"/>
      </rPr>
      <t>資傳碩</t>
    </r>
  </si>
  <si>
    <r>
      <rPr>
        <sz val="12"/>
        <color indexed="8"/>
        <rFont val="標楷體"/>
        <family val="4"/>
      </rPr>
      <t>資社碩</t>
    </r>
  </si>
  <si>
    <r>
      <rPr>
        <sz val="12"/>
        <color indexed="8"/>
        <rFont val="標楷體"/>
        <family val="4"/>
      </rPr>
      <t>資工碩</t>
    </r>
  </si>
  <si>
    <r>
      <rPr>
        <sz val="12"/>
        <color indexed="8"/>
        <rFont val="標楷體"/>
        <family val="4"/>
      </rPr>
      <t>生醫碩</t>
    </r>
  </si>
  <si>
    <t>藝設碩</t>
  </si>
  <si>
    <t>中語碩</t>
  </si>
  <si>
    <r>
      <rPr>
        <sz val="12"/>
        <color indexed="8"/>
        <rFont val="標楷體"/>
        <family val="4"/>
      </rPr>
      <t>應外碩</t>
    </r>
  </si>
  <si>
    <r>
      <rPr>
        <sz val="12"/>
        <color indexed="8"/>
        <rFont val="標楷體"/>
        <family val="4"/>
      </rPr>
      <t>社政碩</t>
    </r>
  </si>
  <si>
    <r>
      <rPr>
        <sz val="12"/>
        <rFont val="標楷體"/>
        <family val="4"/>
      </rPr>
      <t>合計</t>
    </r>
  </si>
  <si>
    <t>***</t>
  </si>
  <si>
    <r>
      <rPr>
        <sz val="12"/>
        <color indexed="8"/>
        <rFont val="標楷體"/>
        <family val="4"/>
      </rPr>
      <t>總計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</si>
  <si>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</t>
    </r>
    <r>
      <rPr>
        <sz val="12"/>
        <rFont val="標楷體"/>
        <family val="4"/>
      </rPr>
      <t>註冊率</t>
    </r>
    <r>
      <rPr>
        <sz val="12"/>
        <rFont val="Times New Roman"/>
        <family val="1"/>
      </rPr>
      <t xml:space="preserve"> =( </t>
    </r>
    <r>
      <rPr>
        <sz val="12"/>
        <rFont val="標楷體"/>
        <family val="4"/>
      </rPr>
      <t>註冊人數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完成註冊之休學人數）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（招生入學學生人數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保留學籍人數），不含境外生、休學生、保留入學資格學生。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</si>
  <si>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* :</t>
    </r>
    <r>
      <rPr>
        <sz val="12"/>
        <rFont val="標楷體"/>
        <family val="4"/>
      </rPr>
      <t>含保留入學資格及繳費不足人數，不含外加名額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</si>
  <si>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：註冊率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註冊人數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招生入學學生人數，不含境外生、休學生、保留入學資格學生。</t>
    </r>
  </si>
  <si>
    <t xml:space="preserve"> </t>
  </si>
  <si>
    <r>
      <rPr>
        <sz val="12"/>
        <rFont val="標楷體"/>
        <family val="4"/>
      </rPr>
      <t>註</t>
    </r>
    <r>
      <rPr>
        <sz val="12"/>
        <rFont val="標楷體"/>
        <family val="4"/>
      </rPr>
      <t>：各系所註冊率</t>
    </r>
    <r>
      <rPr>
        <sz val="12"/>
        <rFont val="Times New Roman"/>
        <family val="1"/>
      </rPr>
      <t xml:space="preserve"> =( </t>
    </r>
    <r>
      <rPr>
        <sz val="12"/>
        <rFont val="標楷體"/>
        <family val="4"/>
      </rPr>
      <t>註冊人數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完成註冊之休學人數）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（招生入學學生人數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保留學籍人數），不含境外生、休學生、保留入學資格學生。</t>
    </r>
  </si>
  <si>
    <t xml:space="preserve">註冊率（註）
</t>
  </si>
  <si>
    <t>碩士一般生（含境外生）註冊率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</si>
</sst>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/>
      <top style="thin">
        <color indexed="23"/>
      </top>
      <bottom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/>
      <top/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ck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10" fontId="21" fillId="33" borderId="10" xfId="0" applyNumberFormat="1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0" fontId="21" fillId="0" borderId="16" xfId="38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0" fontId="21" fillId="0" borderId="1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176" fontId="21" fillId="34" borderId="10" xfId="0" applyNumberFormat="1" applyFont="1" applyFill="1" applyBorder="1" applyAlignment="1">
      <alignment horizontal="center" vertical="center"/>
    </xf>
    <xf numFmtId="10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10" fontId="21" fillId="34" borderId="16" xfId="0" applyNumberFormat="1" applyFont="1" applyFill="1" applyBorder="1" applyAlignment="1">
      <alignment horizontal="center" vertical="center"/>
    </xf>
    <xf numFmtId="10" fontId="21" fillId="34" borderId="11" xfId="0" applyNumberFormat="1" applyFont="1" applyFill="1" applyBorder="1" applyAlignment="1">
      <alignment horizontal="center" vertical="center"/>
    </xf>
    <xf numFmtId="10" fontId="21" fillId="34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0" fontId="18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34" borderId="0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center" vertical="center"/>
    </xf>
    <xf numFmtId="10" fontId="21" fillId="5" borderId="16" xfId="38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10" fontId="21" fillId="5" borderId="16" xfId="0" applyNumberFormat="1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10" fontId="21" fillId="5" borderId="11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0" fontId="22" fillId="0" borderId="11" xfId="38" applyNumberFormat="1" applyFont="1" applyBorder="1" applyAlignment="1">
      <alignment horizontal="center" vertical="center"/>
    </xf>
    <xf numFmtId="10" fontId="22" fillId="0" borderId="12" xfId="38" applyNumberFormat="1" applyFont="1" applyBorder="1" applyAlignment="1">
      <alignment horizontal="center" vertical="center"/>
    </xf>
    <xf numFmtId="10" fontId="22" fillId="0" borderId="14" xfId="38" applyNumberFormat="1" applyFont="1" applyBorder="1" applyAlignment="1">
      <alignment horizontal="center" vertical="center"/>
    </xf>
    <xf numFmtId="10" fontId="22" fillId="0" borderId="13" xfId="38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tabSelected="1" zoomScalePageLayoutView="0" workbookViewId="0" topLeftCell="A19">
      <selection activeCell="G40" sqref="G40"/>
    </sheetView>
  </sheetViews>
  <sheetFormatPr defaultColWidth="9.00390625" defaultRowHeight="15.75"/>
  <cols>
    <col min="1" max="1" width="11.625" style="0" bestFit="1" customWidth="1"/>
  </cols>
  <sheetData>
    <row r="1" spans="1:27" ht="41.25" customHeight="1">
      <c r="A1" s="1" t="s">
        <v>0</v>
      </c>
      <c r="B1" s="1"/>
      <c r="C1" s="2">
        <v>108</v>
      </c>
      <c r="D1" s="3"/>
      <c r="E1" s="3"/>
      <c r="F1" s="3"/>
      <c r="G1" s="4"/>
      <c r="H1" s="2">
        <v>107</v>
      </c>
      <c r="I1" s="3"/>
      <c r="J1" s="3"/>
      <c r="K1" s="3"/>
      <c r="L1" s="4"/>
      <c r="M1" s="5">
        <v>106</v>
      </c>
      <c r="N1" s="3"/>
      <c r="O1" s="3"/>
      <c r="P1" s="3"/>
      <c r="Q1" s="4"/>
      <c r="R1" s="3">
        <v>105</v>
      </c>
      <c r="S1" s="3"/>
      <c r="T1" s="3"/>
      <c r="U1" s="3"/>
      <c r="V1" s="3"/>
      <c r="W1" s="5">
        <v>104</v>
      </c>
      <c r="X1" s="3"/>
      <c r="Y1" s="3"/>
      <c r="Z1" s="3"/>
      <c r="AA1" s="4"/>
    </row>
    <row r="2" spans="1:27" ht="42.7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58</v>
      </c>
      <c r="H2" s="9" t="s">
        <v>3</v>
      </c>
      <c r="I2" s="9" t="s">
        <v>4</v>
      </c>
      <c r="J2" s="9" t="s">
        <v>5</v>
      </c>
      <c r="K2" s="9" t="s">
        <v>6</v>
      </c>
      <c r="L2" s="10" t="s">
        <v>58</v>
      </c>
      <c r="M2" s="11" t="s">
        <v>3</v>
      </c>
      <c r="N2" s="9" t="s">
        <v>4</v>
      </c>
      <c r="O2" s="9" t="s">
        <v>5</v>
      </c>
      <c r="P2" s="9" t="s">
        <v>6</v>
      </c>
      <c r="Q2" s="10" t="s">
        <v>58</v>
      </c>
      <c r="R2" s="12" t="s">
        <v>3</v>
      </c>
      <c r="S2" s="9" t="s">
        <v>4</v>
      </c>
      <c r="T2" s="9" t="s">
        <v>5</v>
      </c>
      <c r="U2" s="9" t="s">
        <v>6</v>
      </c>
      <c r="V2" s="13" t="s">
        <v>58</v>
      </c>
      <c r="W2" s="11" t="s">
        <v>3</v>
      </c>
      <c r="X2" s="9" t="s">
        <v>4</v>
      </c>
      <c r="Y2" s="9" t="s">
        <v>5</v>
      </c>
      <c r="Z2" s="9" t="s">
        <v>6</v>
      </c>
      <c r="AA2" s="10" t="s">
        <v>58</v>
      </c>
    </row>
    <row r="3" spans="1:27" ht="16.5">
      <c r="A3" s="19" t="s">
        <v>16</v>
      </c>
      <c r="B3" s="20"/>
      <c r="C3" s="21" t="s">
        <v>17</v>
      </c>
      <c r="D3" s="22"/>
      <c r="E3" s="22"/>
      <c r="F3" s="22"/>
      <c r="G3" s="23"/>
      <c r="H3" s="21" t="s">
        <v>17</v>
      </c>
      <c r="I3" s="22"/>
      <c r="J3" s="22"/>
      <c r="K3" s="22"/>
      <c r="L3" s="23"/>
      <c r="M3" s="24"/>
      <c r="N3" s="25"/>
      <c r="O3" s="25"/>
      <c r="P3" s="25"/>
      <c r="Q3" s="26"/>
      <c r="R3" s="25"/>
      <c r="S3" s="25"/>
      <c r="T3" s="25"/>
      <c r="U3" s="25"/>
      <c r="V3" s="25"/>
      <c r="W3" s="24"/>
      <c r="X3" s="25"/>
      <c r="Y3" s="25"/>
      <c r="Z3" s="25"/>
      <c r="AA3" s="26"/>
    </row>
    <row r="4" spans="1:27" ht="16.5">
      <c r="A4" s="34" t="s">
        <v>18</v>
      </c>
      <c r="B4" s="35" t="s">
        <v>19</v>
      </c>
      <c r="C4" s="59">
        <v>86</v>
      </c>
      <c r="D4" s="35">
        <v>66</v>
      </c>
      <c r="E4" s="35"/>
      <c r="F4" s="35">
        <v>3</v>
      </c>
      <c r="G4" s="36">
        <f>(D4+F4)/(C4-E4)</f>
        <v>0.8023255813953488</v>
      </c>
      <c r="H4" s="35">
        <v>97</v>
      </c>
      <c r="I4" s="35">
        <v>67</v>
      </c>
      <c r="J4" s="35"/>
      <c r="K4" s="35"/>
      <c r="L4" s="36">
        <f>(I4+K4)/(H4-J4)</f>
        <v>0.6907216494845361</v>
      </c>
      <c r="M4" s="37">
        <v>45</v>
      </c>
      <c r="N4" s="35">
        <v>28</v>
      </c>
      <c r="O4" s="35">
        <v>0</v>
      </c>
      <c r="P4" s="35">
        <v>0</v>
      </c>
      <c r="Q4" s="38">
        <f>(N4+P4)/(M4-O4)</f>
        <v>0.6222222222222222</v>
      </c>
      <c r="R4" s="39">
        <v>45</v>
      </c>
      <c r="S4" s="35">
        <v>38</v>
      </c>
      <c r="T4" s="35">
        <v>0</v>
      </c>
      <c r="U4" s="35">
        <v>0</v>
      </c>
      <c r="V4" s="40">
        <f>(S4+U4)/(R4-T4)</f>
        <v>0.8444444444444444</v>
      </c>
      <c r="W4" s="37">
        <v>45</v>
      </c>
      <c r="X4" s="35">
        <v>36</v>
      </c>
      <c r="Y4" s="35">
        <v>0</v>
      </c>
      <c r="Z4" s="35">
        <v>1</v>
      </c>
      <c r="AA4" s="38">
        <f>(X4+Z4)/(W4-Y4)</f>
        <v>0.8222222222222222</v>
      </c>
    </row>
    <row r="5" spans="1:27" ht="16.5">
      <c r="A5" s="34"/>
      <c r="B5" s="84" t="s">
        <v>20</v>
      </c>
      <c r="C5" s="91">
        <v>19</v>
      </c>
      <c r="D5" s="84">
        <v>10</v>
      </c>
      <c r="E5" s="84"/>
      <c r="F5" s="84">
        <v>3</v>
      </c>
      <c r="G5" s="85">
        <f>(D5+F5)/(C5-E5)</f>
        <v>0.6842105263157895</v>
      </c>
      <c r="H5" s="84">
        <v>21</v>
      </c>
      <c r="I5" s="84">
        <v>8</v>
      </c>
      <c r="J5" s="84"/>
      <c r="K5" s="84">
        <v>2</v>
      </c>
      <c r="L5" s="85">
        <f aca="true" t="shared" si="0" ref="L5:L34">(I5+K5)/(H5-J5)</f>
        <v>0.47619047619047616</v>
      </c>
      <c r="M5" s="86">
        <v>17</v>
      </c>
      <c r="N5" s="84">
        <v>10</v>
      </c>
      <c r="O5" s="84">
        <v>0</v>
      </c>
      <c r="P5" s="84">
        <v>1</v>
      </c>
      <c r="Q5" s="87">
        <f>(N5+P5)/(M5-O5)</f>
        <v>0.6470588235294118</v>
      </c>
      <c r="R5" s="88">
        <v>17</v>
      </c>
      <c r="S5" s="84">
        <v>7</v>
      </c>
      <c r="T5" s="84">
        <v>0</v>
      </c>
      <c r="U5" s="84">
        <v>0</v>
      </c>
      <c r="V5" s="89">
        <f>(S5+U5)/(R5-T5)</f>
        <v>0.4117647058823529</v>
      </c>
      <c r="W5" s="86">
        <v>17</v>
      </c>
      <c r="X5" s="84">
        <v>10</v>
      </c>
      <c r="Y5" s="84">
        <v>0</v>
      </c>
      <c r="Z5" s="84">
        <v>0</v>
      </c>
      <c r="AA5" s="87">
        <f>(X5+Z5)/(W5-Y5)</f>
        <v>0.5882352941176471</v>
      </c>
    </row>
    <row r="6" spans="1:27" ht="16.5">
      <c r="A6" s="34" t="s">
        <v>21</v>
      </c>
      <c r="B6" s="35" t="s">
        <v>19</v>
      </c>
      <c r="C6" s="35"/>
      <c r="D6" s="35"/>
      <c r="E6" s="35"/>
      <c r="F6" s="35"/>
      <c r="G6" s="36"/>
      <c r="H6" s="35"/>
      <c r="I6" s="35"/>
      <c r="J6" s="35"/>
      <c r="K6" s="35"/>
      <c r="L6" s="36"/>
      <c r="M6" s="37">
        <v>41</v>
      </c>
      <c r="N6" s="35">
        <v>19</v>
      </c>
      <c r="O6" s="35">
        <v>0</v>
      </c>
      <c r="P6" s="35">
        <v>0</v>
      </c>
      <c r="Q6" s="38">
        <f>(N6+P6)/(M6-O6)</f>
        <v>0.4634146341463415</v>
      </c>
      <c r="R6" s="39">
        <v>41</v>
      </c>
      <c r="S6" s="35">
        <v>32</v>
      </c>
      <c r="T6" s="35">
        <v>0</v>
      </c>
      <c r="U6" s="35">
        <v>1</v>
      </c>
      <c r="V6" s="40">
        <f>(S6+U6)/(R6-T6)</f>
        <v>0.8048780487804879</v>
      </c>
      <c r="W6" s="37">
        <v>39</v>
      </c>
      <c r="X6" s="35">
        <v>33</v>
      </c>
      <c r="Y6" s="35">
        <v>2</v>
      </c>
      <c r="Z6" s="35">
        <v>0</v>
      </c>
      <c r="AA6" s="38">
        <f>(X6+Z6)/(W6-Y6)</f>
        <v>0.8918918918918919</v>
      </c>
    </row>
    <row r="7" spans="1:27" ht="16.5">
      <c r="A7" s="34"/>
      <c r="B7" s="84" t="s">
        <v>20</v>
      </c>
      <c r="C7" s="84"/>
      <c r="D7" s="84"/>
      <c r="E7" s="84"/>
      <c r="F7" s="84"/>
      <c r="G7" s="85"/>
      <c r="H7" s="84"/>
      <c r="I7" s="84"/>
      <c r="J7" s="84"/>
      <c r="K7" s="84"/>
      <c r="L7" s="85"/>
      <c r="M7" s="86">
        <v>13</v>
      </c>
      <c r="N7" s="84">
        <v>5</v>
      </c>
      <c r="O7" s="84">
        <v>0</v>
      </c>
      <c r="P7" s="84">
        <v>0</v>
      </c>
      <c r="Q7" s="87">
        <f aca="true" t="shared" si="1" ref="Q7:Q16">(N7+P7)/(M7-O7)</f>
        <v>0.38461538461538464</v>
      </c>
      <c r="R7" s="88">
        <v>13</v>
      </c>
      <c r="S7" s="84">
        <v>8</v>
      </c>
      <c r="T7" s="84">
        <v>0</v>
      </c>
      <c r="U7" s="84">
        <v>1</v>
      </c>
      <c r="V7" s="89">
        <f aca="true" t="shared" si="2" ref="V7:V16">(S7+U7)/(R7-T7)</f>
        <v>0.6923076923076923</v>
      </c>
      <c r="W7" s="86">
        <v>13</v>
      </c>
      <c r="X7" s="84">
        <v>4</v>
      </c>
      <c r="Y7" s="84">
        <v>0</v>
      </c>
      <c r="Z7" s="84">
        <v>1</v>
      </c>
      <c r="AA7" s="87">
        <f aca="true" t="shared" si="3" ref="AA7:AA16">(X7+Z7)/(W7-Y7)</f>
        <v>0.38461538461538464</v>
      </c>
    </row>
    <row r="8" spans="1:27" ht="16.5">
      <c r="A8" s="46" t="s">
        <v>22</v>
      </c>
      <c r="B8" s="35" t="s">
        <v>19</v>
      </c>
      <c r="C8" s="35"/>
      <c r="D8" s="35"/>
      <c r="E8" s="35"/>
      <c r="F8" s="35"/>
      <c r="G8" s="36"/>
      <c r="H8" s="35"/>
      <c r="I8" s="35"/>
      <c r="J8" s="35"/>
      <c r="K8" s="35"/>
      <c r="L8" s="36"/>
      <c r="M8" s="37">
        <v>24</v>
      </c>
      <c r="N8" s="35">
        <v>12</v>
      </c>
      <c r="O8" s="35">
        <v>0</v>
      </c>
      <c r="P8" s="35">
        <v>0</v>
      </c>
      <c r="Q8" s="38">
        <f t="shared" si="1"/>
        <v>0.5</v>
      </c>
      <c r="R8" s="39">
        <v>24</v>
      </c>
      <c r="S8" s="35">
        <v>9</v>
      </c>
      <c r="T8" s="35">
        <v>0</v>
      </c>
      <c r="U8" s="35">
        <v>1</v>
      </c>
      <c r="V8" s="40">
        <f t="shared" si="2"/>
        <v>0.4166666666666667</v>
      </c>
      <c r="W8" s="37">
        <v>24</v>
      </c>
      <c r="X8" s="35">
        <v>20</v>
      </c>
      <c r="Y8" s="35">
        <v>2</v>
      </c>
      <c r="Z8" s="35">
        <v>0</v>
      </c>
      <c r="AA8" s="38">
        <f t="shared" si="3"/>
        <v>0.9090909090909091</v>
      </c>
    </row>
    <row r="9" spans="1:27" ht="16.5">
      <c r="A9" s="47"/>
      <c r="B9" s="84" t="s">
        <v>20</v>
      </c>
      <c r="C9" s="84"/>
      <c r="D9" s="84"/>
      <c r="E9" s="84"/>
      <c r="F9" s="84"/>
      <c r="G9" s="85"/>
      <c r="H9" s="84"/>
      <c r="I9" s="84"/>
      <c r="J9" s="84"/>
      <c r="K9" s="84"/>
      <c r="L9" s="85"/>
      <c r="M9" s="86">
        <v>9</v>
      </c>
      <c r="N9" s="84">
        <v>1</v>
      </c>
      <c r="O9" s="84">
        <v>0</v>
      </c>
      <c r="P9" s="84">
        <v>0</v>
      </c>
      <c r="Q9" s="87">
        <f t="shared" si="1"/>
        <v>0.1111111111111111</v>
      </c>
      <c r="R9" s="88">
        <v>9</v>
      </c>
      <c r="S9" s="84">
        <v>2</v>
      </c>
      <c r="T9" s="84">
        <v>0</v>
      </c>
      <c r="U9" s="84">
        <v>1</v>
      </c>
      <c r="V9" s="89">
        <f t="shared" si="2"/>
        <v>0.3333333333333333</v>
      </c>
      <c r="W9" s="86">
        <v>9</v>
      </c>
      <c r="X9" s="84">
        <v>4</v>
      </c>
      <c r="Y9" s="84">
        <v>0</v>
      </c>
      <c r="Z9" s="84">
        <v>0</v>
      </c>
      <c r="AA9" s="87">
        <f t="shared" si="3"/>
        <v>0.4444444444444444</v>
      </c>
    </row>
    <row r="10" spans="1:27" ht="16.5">
      <c r="A10" s="34" t="s">
        <v>23</v>
      </c>
      <c r="B10" s="35" t="s">
        <v>19</v>
      </c>
      <c r="C10" s="59">
        <v>24</v>
      </c>
      <c r="D10" s="35">
        <v>13</v>
      </c>
      <c r="E10" s="35"/>
      <c r="F10" s="35"/>
      <c r="G10" s="36">
        <f aca="true" t="shared" si="4" ref="G10:G34">(D10+F10)/(C10-E10)</f>
        <v>0.5416666666666666</v>
      </c>
      <c r="H10" s="35">
        <v>28</v>
      </c>
      <c r="I10" s="35">
        <v>18</v>
      </c>
      <c r="J10" s="35"/>
      <c r="K10" s="35">
        <v>2</v>
      </c>
      <c r="L10" s="36">
        <f t="shared" si="0"/>
        <v>0.7142857142857143</v>
      </c>
      <c r="M10" s="37">
        <v>47</v>
      </c>
      <c r="N10" s="35">
        <v>19</v>
      </c>
      <c r="O10" s="35">
        <v>0</v>
      </c>
      <c r="P10" s="35">
        <v>0</v>
      </c>
      <c r="Q10" s="38">
        <f t="shared" si="1"/>
        <v>0.40425531914893614</v>
      </c>
      <c r="R10" s="39">
        <v>47</v>
      </c>
      <c r="S10" s="35">
        <v>18</v>
      </c>
      <c r="T10" s="35">
        <v>0</v>
      </c>
      <c r="U10" s="35">
        <v>2</v>
      </c>
      <c r="V10" s="40">
        <f t="shared" si="2"/>
        <v>0.425531914893617</v>
      </c>
      <c r="W10" s="37">
        <v>47</v>
      </c>
      <c r="X10" s="35">
        <v>26</v>
      </c>
      <c r="Y10" s="35">
        <v>0</v>
      </c>
      <c r="Z10" s="35">
        <v>2</v>
      </c>
      <c r="AA10" s="38">
        <f t="shared" si="3"/>
        <v>0.5957446808510638</v>
      </c>
    </row>
    <row r="11" spans="1:27" ht="16.5">
      <c r="A11" s="34"/>
      <c r="B11" s="84" t="s">
        <v>20</v>
      </c>
      <c r="C11" s="91">
        <v>12</v>
      </c>
      <c r="D11" s="84">
        <v>9</v>
      </c>
      <c r="E11" s="84"/>
      <c r="F11" s="84"/>
      <c r="G11" s="85">
        <f t="shared" si="4"/>
        <v>0.75</v>
      </c>
      <c r="H11" s="84">
        <v>17</v>
      </c>
      <c r="I11" s="84">
        <v>8</v>
      </c>
      <c r="J11" s="84"/>
      <c r="K11" s="84"/>
      <c r="L11" s="85">
        <f t="shared" si="0"/>
        <v>0.47058823529411764</v>
      </c>
      <c r="M11" s="86">
        <v>20</v>
      </c>
      <c r="N11" s="84">
        <v>9</v>
      </c>
      <c r="O11" s="84">
        <v>0</v>
      </c>
      <c r="P11" s="84">
        <v>1</v>
      </c>
      <c r="Q11" s="87">
        <f t="shared" si="1"/>
        <v>0.5</v>
      </c>
      <c r="R11" s="88">
        <v>30</v>
      </c>
      <c r="S11" s="84">
        <v>14</v>
      </c>
      <c r="T11" s="84">
        <v>0</v>
      </c>
      <c r="U11" s="84">
        <v>1</v>
      </c>
      <c r="V11" s="89">
        <f t="shared" si="2"/>
        <v>0.5</v>
      </c>
      <c r="W11" s="86">
        <v>36</v>
      </c>
      <c r="X11" s="84">
        <v>13</v>
      </c>
      <c r="Y11" s="84">
        <v>0</v>
      </c>
      <c r="Z11" s="84">
        <v>0</v>
      </c>
      <c r="AA11" s="87">
        <f t="shared" si="3"/>
        <v>0.3611111111111111</v>
      </c>
    </row>
    <row r="12" spans="1:27" ht="16.5">
      <c r="A12" s="34" t="s">
        <v>24</v>
      </c>
      <c r="B12" s="35" t="s">
        <v>19</v>
      </c>
      <c r="C12" s="59">
        <v>37</v>
      </c>
      <c r="D12" s="35">
        <v>26</v>
      </c>
      <c r="E12" s="35"/>
      <c r="F12" s="35">
        <v>1</v>
      </c>
      <c r="G12" s="36">
        <f t="shared" si="4"/>
        <v>0.7297297297297297</v>
      </c>
      <c r="H12" s="35">
        <v>41</v>
      </c>
      <c r="I12" s="35">
        <v>24</v>
      </c>
      <c r="J12" s="35"/>
      <c r="K12" s="35"/>
      <c r="L12" s="36">
        <f t="shared" si="0"/>
        <v>0.5853658536585366</v>
      </c>
      <c r="M12" s="37">
        <v>50</v>
      </c>
      <c r="N12" s="35">
        <v>29</v>
      </c>
      <c r="O12" s="35">
        <v>0</v>
      </c>
      <c r="P12" s="35">
        <v>0</v>
      </c>
      <c r="Q12" s="38">
        <f t="shared" si="1"/>
        <v>0.58</v>
      </c>
      <c r="R12" s="39">
        <v>50</v>
      </c>
      <c r="S12" s="35">
        <v>37</v>
      </c>
      <c r="T12" s="35">
        <v>0</v>
      </c>
      <c r="U12" s="35">
        <v>0</v>
      </c>
      <c r="V12" s="40">
        <f t="shared" si="2"/>
        <v>0.74</v>
      </c>
      <c r="W12" s="37">
        <v>50</v>
      </c>
      <c r="X12" s="35">
        <v>32</v>
      </c>
      <c r="Y12" s="35">
        <v>0</v>
      </c>
      <c r="Z12" s="35">
        <v>0</v>
      </c>
      <c r="AA12" s="38">
        <f t="shared" si="3"/>
        <v>0.64</v>
      </c>
    </row>
    <row r="13" spans="1:27" ht="16.5">
      <c r="A13" s="34"/>
      <c r="B13" s="84" t="s">
        <v>20</v>
      </c>
      <c r="C13" s="91">
        <v>10</v>
      </c>
      <c r="D13" s="84">
        <v>8</v>
      </c>
      <c r="E13" s="84"/>
      <c r="F13" s="84">
        <v>1</v>
      </c>
      <c r="G13" s="85">
        <f t="shared" si="4"/>
        <v>0.9</v>
      </c>
      <c r="H13" s="84">
        <v>10</v>
      </c>
      <c r="I13" s="84">
        <v>2</v>
      </c>
      <c r="J13" s="84"/>
      <c r="K13" s="84">
        <v>1</v>
      </c>
      <c r="L13" s="85">
        <f t="shared" si="0"/>
        <v>0.3</v>
      </c>
      <c r="M13" s="86">
        <v>17</v>
      </c>
      <c r="N13" s="84">
        <v>13</v>
      </c>
      <c r="O13" s="84">
        <v>0</v>
      </c>
      <c r="P13" s="84">
        <v>0</v>
      </c>
      <c r="Q13" s="87">
        <f t="shared" si="1"/>
        <v>0.7647058823529411</v>
      </c>
      <c r="R13" s="88">
        <v>17</v>
      </c>
      <c r="S13" s="84">
        <v>9</v>
      </c>
      <c r="T13" s="84">
        <v>0</v>
      </c>
      <c r="U13" s="84">
        <v>0</v>
      </c>
      <c r="V13" s="89">
        <f t="shared" si="2"/>
        <v>0.5294117647058824</v>
      </c>
      <c r="W13" s="86">
        <v>17</v>
      </c>
      <c r="X13" s="84">
        <v>6</v>
      </c>
      <c r="Y13" s="84">
        <v>0</v>
      </c>
      <c r="Z13" s="84">
        <v>0</v>
      </c>
      <c r="AA13" s="87">
        <f t="shared" si="3"/>
        <v>0.35294117647058826</v>
      </c>
    </row>
    <row r="14" spans="1:27" ht="16.5">
      <c r="A14" s="34" t="s">
        <v>25</v>
      </c>
      <c r="B14" s="35" t="s">
        <v>19</v>
      </c>
      <c r="C14" s="59">
        <v>39</v>
      </c>
      <c r="D14" s="35">
        <v>24</v>
      </c>
      <c r="E14" s="35"/>
      <c r="F14" s="35">
        <v>3</v>
      </c>
      <c r="G14" s="36">
        <f t="shared" si="4"/>
        <v>0.6923076923076923</v>
      </c>
      <c r="H14" s="35">
        <v>41</v>
      </c>
      <c r="I14" s="35">
        <v>28</v>
      </c>
      <c r="J14" s="35">
        <v>2</v>
      </c>
      <c r="K14" s="35"/>
      <c r="L14" s="36">
        <f t="shared" si="0"/>
        <v>0.717948717948718</v>
      </c>
      <c r="M14" s="37">
        <v>45</v>
      </c>
      <c r="N14" s="35">
        <v>32</v>
      </c>
      <c r="O14" s="35">
        <v>0</v>
      </c>
      <c r="P14" s="35">
        <v>0</v>
      </c>
      <c r="Q14" s="38">
        <f t="shared" si="1"/>
        <v>0.7111111111111111</v>
      </c>
      <c r="R14" s="39">
        <v>45</v>
      </c>
      <c r="S14" s="35">
        <v>36</v>
      </c>
      <c r="T14" s="35">
        <v>0</v>
      </c>
      <c r="U14" s="35">
        <v>0</v>
      </c>
      <c r="V14" s="40">
        <f t="shared" si="2"/>
        <v>0.8</v>
      </c>
      <c r="W14" s="37">
        <v>45</v>
      </c>
      <c r="X14" s="35">
        <v>37</v>
      </c>
      <c r="Y14" s="35">
        <v>0</v>
      </c>
      <c r="Z14" s="35">
        <v>1</v>
      </c>
      <c r="AA14" s="38">
        <f t="shared" si="3"/>
        <v>0.8444444444444444</v>
      </c>
    </row>
    <row r="15" spans="1:27" ht="16.5">
      <c r="A15" s="34"/>
      <c r="B15" s="84" t="s">
        <v>20</v>
      </c>
      <c r="C15" s="91">
        <v>36</v>
      </c>
      <c r="D15" s="84">
        <v>28</v>
      </c>
      <c r="E15" s="84"/>
      <c r="F15" s="84">
        <v>3</v>
      </c>
      <c r="G15" s="85">
        <f t="shared" si="4"/>
        <v>0.8611111111111112</v>
      </c>
      <c r="H15" s="84">
        <v>36</v>
      </c>
      <c r="I15" s="84">
        <v>34</v>
      </c>
      <c r="J15" s="84"/>
      <c r="K15" s="84"/>
      <c r="L15" s="85">
        <f t="shared" si="0"/>
        <v>0.9444444444444444</v>
      </c>
      <c r="M15" s="86">
        <v>37</v>
      </c>
      <c r="N15" s="84">
        <v>33</v>
      </c>
      <c r="O15" s="84">
        <v>0</v>
      </c>
      <c r="P15" s="84">
        <v>1</v>
      </c>
      <c r="Q15" s="87">
        <f t="shared" si="1"/>
        <v>0.918918918918919</v>
      </c>
      <c r="R15" s="88">
        <v>37</v>
      </c>
      <c r="S15" s="84">
        <v>30</v>
      </c>
      <c r="T15" s="84">
        <v>0</v>
      </c>
      <c r="U15" s="84">
        <v>0</v>
      </c>
      <c r="V15" s="89">
        <f t="shared" si="2"/>
        <v>0.8108108108108109</v>
      </c>
      <c r="W15" s="86">
        <v>34</v>
      </c>
      <c r="X15" s="84">
        <v>32</v>
      </c>
      <c r="Y15" s="84">
        <v>0</v>
      </c>
      <c r="Z15" s="84">
        <v>1</v>
      </c>
      <c r="AA15" s="87">
        <f t="shared" si="3"/>
        <v>0.9705882352941176</v>
      </c>
    </row>
    <row r="16" spans="1:27" ht="16.5">
      <c r="A16" s="35" t="s">
        <v>26</v>
      </c>
      <c r="B16" s="35" t="s">
        <v>19</v>
      </c>
      <c r="C16" s="59">
        <v>8</v>
      </c>
      <c r="D16" s="35">
        <v>5</v>
      </c>
      <c r="E16" s="35"/>
      <c r="F16" s="35">
        <v>1</v>
      </c>
      <c r="G16" s="36">
        <f t="shared" si="4"/>
        <v>0.75</v>
      </c>
      <c r="H16" s="35">
        <v>8</v>
      </c>
      <c r="I16" s="35">
        <v>5</v>
      </c>
      <c r="J16" s="35"/>
      <c r="K16" s="35"/>
      <c r="L16" s="36">
        <f t="shared" si="0"/>
        <v>0.625</v>
      </c>
      <c r="M16" s="37">
        <v>12</v>
      </c>
      <c r="N16" s="35">
        <v>5</v>
      </c>
      <c r="O16" s="35">
        <v>0</v>
      </c>
      <c r="P16" s="35">
        <v>2</v>
      </c>
      <c r="Q16" s="38">
        <f t="shared" si="1"/>
        <v>0.5833333333333334</v>
      </c>
      <c r="R16" s="39">
        <v>15</v>
      </c>
      <c r="S16" s="35">
        <v>7</v>
      </c>
      <c r="T16" s="35">
        <v>0</v>
      </c>
      <c r="U16" s="35">
        <v>0</v>
      </c>
      <c r="V16" s="40">
        <f t="shared" si="2"/>
        <v>0.4666666666666667</v>
      </c>
      <c r="W16" s="37">
        <v>15</v>
      </c>
      <c r="X16" s="35">
        <v>8</v>
      </c>
      <c r="Y16" s="35">
        <v>0</v>
      </c>
      <c r="Z16" s="35">
        <v>0</v>
      </c>
      <c r="AA16" s="38">
        <f t="shared" si="3"/>
        <v>0.5333333333333333</v>
      </c>
    </row>
    <row r="17" spans="1:27" ht="16.5">
      <c r="A17" s="53" t="s">
        <v>28</v>
      </c>
      <c r="B17" s="54" t="s">
        <v>19</v>
      </c>
      <c r="C17" s="59">
        <v>44</v>
      </c>
      <c r="D17" s="35">
        <v>29</v>
      </c>
      <c r="E17" s="35"/>
      <c r="F17" s="35"/>
      <c r="G17" s="36">
        <f t="shared" si="4"/>
        <v>0.6590909090909091</v>
      </c>
      <c r="H17" s="35">
        <v>47</v>
      </c>
      <c r="I17" s="35">
        <v>29</v>
      </c>
      <c r="J17" s="35"/>
      <c r="K17" s="35">
        <v>3</v>
      </c>
      <c r="L17" s="36">
        <f t="shared" si="0"/>
        <v>0.6808510638297872</v>
      </c>
      <c r="M17" s="37">
        <v>64</v>
      </c>
      <c r="N17" s="35">
        <v>32</v>
      </c>
      <c r="O17" s="35">
        <v>0</v>
      </c>
      <c r="P17" s="35">
        <v>1</v>
      </c>
      <c r="Q17" s="38">
        <f>(N17+P17)/(M17-O17)</f>
        <v>0.515625</v>
      </c>
      <c r="R17" s="39">
        <v>64</v>
      </c>
      <c r="S17" s="35">
        <v>42</v>
      </c>
      <c r="T17" s="35">
        <v>0</v>
      </c>
      <c r="U17" s="35">
        <v>2</v>
      </c>
      <c r="V17" s="40">
        <f>(S17+U17)/(R17-T17)</f>
        <v>0.6875</v>
      </c>
      <c r="W17" s="37">
        <v>64</v>
      </c>
      <c r="X17" s="35">
        <v>45</v>
      </c>
      <c r="Y17" s="35">
        <v>0</v>
      </c>
      <c r="Z17" s="35">
        <v>1</v>
      </c>
      <c r="AA17" s="38">
        <f>(X17+Z17)/(W17-Y17)</f>
        <v>0.71875</v>
      </c>
    </row>
    <row r="18" spans="1:27" ht="16.5">
      <c r="A18" s="56"/>
      <c r="B18" s="90" t="s">
        <v>20</v>
      </c>
      <c r="C18" s="91">
        <v>90</v>
      </c>
      <c r="D18" s="84">
        <v>62</v>
      </c>
      <c r="E18" s="84"/>
      <c r="F18" s="84">
        <v>4</v>
      </c>
      <c r="G18" s="85">
        <f t="shared" si="4"/>
        <v>0.7333333333333333</v>
      </c>
      <c r="H18" s="84">
        <v>120</v>
      </c>
      <c r="I18" s="84">
        <v>90</v>
      </c>
      <c r="J18" s="84"/>
      <c r="K18" s="84">
        <v>2</v>
      </c>
      <c r="L18" s="85">
        <f t="shared" si="0"/>
        <v>0.7666666666666667</v>
      </c>
      <c r="M18" s="86">
        <v>120</v>
      </c>
      <c r="N18" s="84">
        <v>70</v>
      </c>
      <c r="O18" s="84">
        <v>0</v>
      </c>
      <c r="P18" s="84">
        <v>3</v>
      </c>
      <c r="Q18" s="87">
        <f>(N18+P18)/(M18-O18)</f>
        <v>0.6083333333333333</v>
      </c>
      <c r="R18" s="88">
        <v>176</v>
      </c>
      <c r="S18" s="84">
        <v>98</v>
      </c>
      <c r="T18" s="84">
        <v>0</v>
      </c>
      <c r="U18" s="84">
        <v>5</v>
      </c>
      <c r="V18" s="89">
        <f>(S18+U18)/(R18-T18)</f>
        <v>0.5852272727272727</v>
      </c>
      <c r="W18" s="86">
        <v>176</v>
      </c>
      <c r="X18" s="84">
        <v>103</v>
      </c>
      <c r="Y18" s="84">
        <v>0</v>
      </c>
      <c r="Z18" s="84">
        <v>9</v>
      </c>
      <c r="AA18" s="87">
        <f>(X18+Z18)/(W18-Y18)</f>
        <v>0.6363636363636364</v>
      </c>
    </row>
    <row r="19" spans="1:27" ht="16.5">
      <c r="A19" s="57" t="s">
        <v>29</v>
      </c>
      <c r="B19" s="54" t="s">
        <v>19</v>
      </c>
      <c r="C19" s="59">
        <v>44</v>
      </c>
      <c r="D19" s="35">
        <v>26</v>
      </c>
      <c r="E19" s="35"/>
      <c r="F19" s="35">
        <v>1</v>
      </c>
      <c r="G19" s="36">
        <f t="shared" si="4"/>
        <v>0.6136363636363636</v>
      </c>
      <c r="H19" s="35">
        <v>45</v>
      </c>
      <c r="I19" s="35">
        <v>30</v>
      </c>
      <c r="J19" s="35"/>
      <c r="K19" s="35"/>
      <c r="L19" s="36">
        <f t="shared" si="0"/>
        <v>0.6666666666666666</v>
      </c>
      <c r="M19" s="37">
        <v>52</v>
      </c>
      <c r="N19" s="35">
        <v>38</v>
      </c>
      <c r="O19" s="35">
        <v>0</v>
      </c>
      <c r="P19" s="35">
        <v>3</v>
      </c>
      <c r="Q19" s="38">
        <f>(N19+P19)/(M19-O19)</f>
        <v>0.7884615384615384</v>
      </c>
      <c r="R19" s="39">
        <v>52</v>
      </c>
      <c r="S19" s="35">
        <v>42</v>
      </c>
      <c r="T19" s="35">
        <v>0</v>
      </c>
      <c r="U19" s="35">
        <v>3</v>
      </c>
      <c r="V19" s="40">
        <f>(S19+U19)/(R19-T19)</f>
        <v>0.8653846153846154</v>
      </c>
      <c r="W19" s="37">
        <v>52</v>
      </c>
      <c r="X19" s="35">
        <v>37</v>
      </c>
      <c r="Y19" s="35">
        <v>3</v>
      </c>
      <c r="Z19" s="35">
        <v>1</v>
      </c>
      <c r="AA19" s="38">
        <f>(X19+Z19)/(W19-Y19)</f>
        <v>0.7755102040816326</v>
      </c>
    </row>
    <row r="20" spans="1:27" ht="16.5">
      <c r="A20" s="34" t="s">
        <v>41</v>
      </c>
      <c r="B20" s="35" t="s">
        <v>34</v>
      </c>
      <c r="C20" s="59">
        <v>28</v>
      </c>
      <c r="D20" s="35">
        <v>18</v>
      </c>
      <c r="E20" s="35"/>
      <c r="F20" s="35"/>
      <c r="G20" s="36">
        <f t="shared" si="4"/>
        <v>0.6428571428571429</v>
      </c>
      <c r="H20" s="35">
        <v>30</v>
      </c>
      <c r="I20" s="35">
        <v>20</v>
      </c>
      <c r="J20" s="35"/>
      <c r="K20" s="35">
        <v>1</v>
      </c>
      <c r="L20" s="36">
        <f t="shared" si="0"/>
        <v>0.7</v>
      </c>
      <c r="M20" s="37">
        <v>44</v>
      </c>
      <c r="N20" s="35">
        <v>22</v>
      </c>
      <c r="O20" s="35">
        <v>0</v>
      </c>
      <c r="P20" s="35">
        <v>0</v>
      </c>
      <c r="Q20" s="38">
        <f>(N20+P20)/(M20-O20)</f>
        <v>0.5</v>
      </c>
      <c r="R20" s="39">
        <v>44</v>
      </c>
      <c r="S20" s="35">
        <v>28</v>
      </c>
      <c r="T20" s="35">
        <v>0</v>
      </c>
      <c r="U20" s="35">
        <v>0</v>
      </c>
      <c r="V20" s="40">
        <f>(S20+U20)/(R20-T20)</f>
        <v>0.6363636363636364</v>
      </c>
      <c r="W20" s="37">
        <v>44</v>
      </c>
      <c r="X20" s="35">
        <v>25</v>
      </c>
      <c r="Y20" s="35">
        <v>0</v>
      </c>
      <c r="Z20" s="35">
        <v>1</v>
      </c>
      <c r="AA20" s="38">
        <f>(X20+Z20)/(W20-Y20)</f>
        <v>0.5909090909090909</v>
      </c>
    </row>
    <row r="21" spans="1:27" ht="16.5">
      <c r="A21" s="66"/>
      <c r="B21" s="84" t="s">
        <v>38</v>
      </c>
      <c r="C21" s="91">
        <v>23</v>
      </c>
      <c r="D21" s="84">
        <v>17</v>
      </c>
      <c r="E21" s="84"/>
      <c r="F21" s="84"/>
      <c r="G21" s="85">
        <f t="shared" si="4"/>
        <v>0.7391304347826086</v>
      </c>
      <c r="H21" s="84">
        <v>23</v>
      </c>
      <c r="I21" s="84">
        <v>19</v>
      </c>
      <c r="J21" s="84"/>
      <c r="K21" s="84"/>
      <c r="L21" s="85">
        <f t="shared" si="0"/>
        <v>0.8260869565217391</v>
      </c>
      <c r="M21" s="86">
        <v>76</v>
      </c>
      <c r="N21" s="84">
        <v>18</v>
      </c>
      <c r="O21" s="84">
        <v>0</v>
      </c>
      <c r="P21" s="84">
        <v>0</v>
      </c>
      <c r="Q21" s="87">
        <f>(N21+P21)/(M21-O21)</f>
        <v>0.23684210526315788</v>
      </c>
      <c r="R21" s="88">
        <v>76</v>
      </c>
      <c r="S21" s="84">
        <v>23</v>
      </c>
      <c r="T21" s="84">
        <v>0</v>
      </c>
      <c r="U21" s="84">
        <v>0</v>
      </c>
      <c r="V21" s="89">
        <f>(S21+U21)/(R21-T21)</f>
        <v>0.3026315789473684</v>
      </c>
      <c r="W21" s="86">
        <v>76</v>
      </c>
      <c r="X21" s="84">
        <v>19</v>
      </c>
      <c r="Y21" s="84">
        <v>1</v>
      </c>
      <c r="Z21" s="84">
        <v>0</v>
      </c>
      <c r="AA21" s="87">
        <f>(X21+Z21)/(W21-Y21)</f>
        <v>0.25333333333333335</v>
      </c>
    </row>
    <row r="22" spans="1:27" ht="16.5">
      <c r="A22" s="35" t="s">
        <v>42</v>
      </c>
      <c r="B22" s="35" t="s">
        <v>34</v>
      </c>
      <c r="C22" s="59">
        <v>10</v>
      </c>
      <c r="D22" s="35">
        <v>7</v>
      </c>
      <c r="E22" s="35"/>
      <c r="F22" s="35"/>
      <c r="G22" s="36">
        <f t="shared" si="4"/>
        <v>0.7</v>
      </c>
      <c r="H22" s="35">
        <v>17</v>
      </c>
      <c r="I22" s="35">
        <v>12</v>
      </c>
      <c r="J22" s="35"/>
      <c r="K22" s="35"/>
      <c r="L22" s="36">
        <f t="shared" si="0"/>
        <v>0.7058823529411765</v>
      </c>
      <c r="M22" s="37">
        <v>22</v>
      </c>
      <c r="N22" s="35">
        <v>7</v>
      </c>
      <c r="O22" s="35">
        <v>0</v>
      </c>
      <c r="P22" s="35">
        <v>0</v>
      </c>
      <c r="Q22" s="38">
        <f>(N22+P22)/(M22-O22)</f>
        <v>0.3181818181818182</v>
      </c>
      <c r="R22" s="39">
        <v>22</v>
      </c>
      <c r="S22" s="35">
        <v>13</v>
      </c>
      <c r="T22" s="35">
        <v>0</v>
      </c>
      <c r="U22" s="35">
        <v>2</v>
      </c>
      <c r="V22" s="40">
        <f>(S22+U22)/(R22-T22)</f>
        <v>0.6818181818181818</v>
      </c>
      <c r="W22" s="37">
        <v>22</v>
      </c>
      <c r="X22" s="35">
        <v>6</v>
      </c>
      <c r="Y22" s="35">
        <v>0</v>
      </c>
      <c r="Z22" s="35">
        <v>1</v>
      </c>
      <c r="AA22" s="38">
        <f>(X22+Z22)/(W22-Y22)</f>
        <v>0.3181818181818182</v>
      </c>
    </row>
    <row r="23" spans="1:27" ht="16.5">
      <c r="A23" s="34" t="s">
        <v>44</v>
      </c>
      <c r="B23" s="35" t="s">
        <v>34</v>
      </c>
      <c r="C23" s="59">
        <v>38</v>
      </c>
      <c r="D23" s="35">
        <v>37</v>
      </c>
      <c r="E23" s="35"/>
      <c r="F23" s="35">
        <v>1</v>
      </c>
      <c r="G23" s="36">
        <f t="shared" si="4"/>
        <v>1</v>
      </c>
      <c r="H23" s="35">
        <v>44</v>
      </c>
      <c r="I23" s="35">
        <v>36</v>
      </c>
      <c r="J23" s="35">
        <v>1</v>
      </c>
      <c r="K23" s="35">
        <v>3</v>
      </c>
      <c r="L23" s="36">
        <f t="shared" si="0"/>
        <v>0.9069767441860465</v>
      </c>
      <c r="M23" s="37">
        <v>55</v>
      </c>
      <c r="N23" s="35">
        <v>29</v>
      </c>
      <c r="O23" s="35">
        <v>1</v>
      </c>
      <c r="P23" s="35">
        <v>1</v>
      </c>
      <c r="Q23" s="38">
        <f aca="true" t="shared" si="5" ref="Q23:Q34">(N23+P23)/(M23-O23)</f>
        <v>0.5555555555555556</v>
      </c>
      <c r="R23" s="39">
        <v>55</v>
      </c>
      <c r="S23" s="35">
        <v>28</v>
      </c>
      <c r="T23" s="35">
        <v>0</v>
      </c>
      <c r="U23" s="35">
        <v>1</v>
      </c>
      <c r="V23" s="40">
        <f aca="true" t="shared" si="6" ref="V23:V34">(S23+U23)/(R23-T23)</f>
        <v>0.5272727272727272</v>
      </c>
      <c r="W23" s="37">
        <v>55</v>
      </c>
      <c r="X23" s="35">
        <v>44</v>
      </c>
      <c r="Y23" s="35">
        <v>1</v>
      </c>
      <c r="Z23" s="35">
        <v>0</v>
      </c>
      <c r="AA23" s="38">
        <f aca="true" t="shared" si="7" ref="AA23:AA34">(X23+Z23)/(W23-Y23)</f>
        <v>0.8148148148148148</v>
      </c>
    </row>
    <row r="24" spans="1:27" ht="16.5">
      <c r="A24" s="34"/>
      <c r="B24" s="84" t="s">
        <v>38</v>
      </c>
      <c r="C24" s="91">
        <v>16</v>
      </c>
      <c r="D24" s="84">
        <v>15</v>
      </c>
      <c r="E24" s="84"/>
      <c r="F24" s="84"/>
      <c r="G24" s="85">
        <f t="shared" si="4"/>
        <v>0.9375</v>
      </c>
      <c r="H24" s="84">
        <v>22</v>
      </c>
      <c r="I24" s="35">
        <v>21</v>
      </c>
      <c r="J24" s="35"/>
      <c r="K24" s="35"/>
      <c r="L24" s="85">
        <f t="shared" si="0"/>
        <v>0.9545454545454546</v>
      </c>
      <c r="M24" s="86">
        <v>34</v>
      </c>
      <c r="N24" s="84">
        <v>7</v>
      </c>
      <c r="O24" s="84">
        <v>0</v>
      </c>
      <c r="P24" s="84">
        <v>0</v>
      </c>
      <c r="Q24" s="87">
        <f t="shared" si="5"/>
        <v>0.20588235294117646</v>
      </c>
      <c r="R24" s="88">
        <v>34</v>
      </c>
      <c r="S24" s="84">
        <v>19</v>
      </c>
      <c r="T24" s="84">
        <v>0</v>
      </c>
      <c r="U24" s="84">
        <v>1</v>
      </c>
      <c r="V24" s="89">
        <f t="shared" si="6"/>
        <v>0.5882352941176471</v>
      </c>
      <c r="W24" s="86">
        <v>34</v>
      </c>
      <c r="X24" s="84">
        <v>14</v>
      </c>
      <c r="Y24" s="84">
        <v>0</v>
      </c>
      <c r="Z24" s="84">
        <v>1</v>
      </c>
      <c r="AA24" s="87">
        <f t="shared" si="7"/>
        <v>0.4411764705882353</v>
      </c>
    </row>
    <row r="25" spans="1:27" ht="16.5">
      <c r="A25" s="35" t="s">
        <v>45</v>
      </c>
      <c r="B25" s="35" t="s">
        <v>34</v>
      </c>
      <c r="C25" s="59">
        <v>2</v>
      </c>
      <c r="D25" s="35">
        <v>1</v>
      </c>
      <c r="E25" s="35"/>
      <c r="F25" s="35"/>
      <c r="G25" s="36">
        <f t="shared" si="4"/>
        <v>0.5</v>
      </c>
      <c r="H25" s="35">
        <v>2</v>
      </c>
      <c r="I25" s="84">
        <v>2</v>
      </c>
      <c r="J25" s="84"/>
      <c r="K25" s="84"/>
      <c r="L25" s="36">
        <f t="shared" si="0"/>
        <v>1</v>
      </c>
      <c r="M25" s="37">
        <v>9</v>
      </c>
      <c r="N25" s="35">
        <v>0</v>
      </c>
      <c r="O25" s="35">
        <v>0</v>
      </c>
      <c r="P25" s="35">
        <v>0</v>
      </c>
      <c r="Q25" s="38">
        <f t="shared" si="5"/>
        <v>0</v>
      </c>
      <c r="R25" s="39">
        <v>9</v>
      </c>
      <c r="S25" s="35">
        <v>2</v>
      </c>
      <c r="T25" s="35">
        <v>0</v>
      </c>
      <c r="U25" s="35">
        <v>0</v>
      </c>
      <c r="V25" s="40">
        <f t="shared" si="6"/>
        <v>0.2222222222222222</v>
      </c>
      <c r="W25" s="37">
        <v>9</v>
      </c>
      <c r="X25" s="35">
        <v>0</v>
      </c>
      <c r="Y25" s="35">
        <v>0</v>
      </c>
      <c r="Z25" s="35">
        <v>0</v>
      </c>
      <c r="AA25" s="38">
        <f t="shared" si="7"/>
        <v>0</v>
      </c>
    </row>
    <row r="26" spans="1:27" ht="16.5">
      <c r="A26" s="67" t="s">
        <v>46</v>
      </c>
      <c r="B26" s="35" t="s">
        <v>34</v>
      </c>
      <c r="C26" s="59">
        <v>8</v>
      </c>
      <c r="D26" s="35">
        <v>3</v>
      </c>
      <c r="E26" s="35"/>
      <c r="F26" s="35"/>
      <c r="G26" s="36">
        <f t="shared" si="4"/>
        <v>0.375</v>
      </c>
      <c r="H26" s="35">
        <v>9</v>
      </c>
      <c r="I26" s="35">
        <v>2</v>
      </c>
      <c r="J26" s="35"/>
      <c r="K26" s="35"/>
      <c r="L26" s="36">
        <f t="shared" si="0"/>
        <v>0.2222222222222222</v>
      </c>
      <c r="M26" s="37">
        <v>10</v>
      </c>
      <c r="N26" s="35">
        <v>6</v>
      </c>
      <c r="O26" s="35">
        <v>0</v>
      </c>
      <c r="P26" s="35">
        <v>0</v>
      </c>
      <c r="Q26" s="38">
        <f t="shared" si="5"/>
        <v>0.6</v>
      </c>
      <c r="R26" s="39">
        <v>10</v>
      </c>
      <c r="S26" s="35">
        <v>6</v>
      </c>
      <c r="T26" s="35">
        <v>0</v>
      </c>
      <c r="U26" s="35">
        <v>0</v>
      </c>
      <c r="V26" s="40">
        <f t="shared" si="6"/>
        <v>0.6</v>
      </c>
      <c r="W26" s="37">
        <v>10</v>
      </c>
      <c r="X26" s="35">
        <v>9</v>
      </c>
      <c r="Y26" s="35">
        <v>0</v>
      </c>
      <c r="Z26" s="35">
        <v>0</v>
      </c>
      <c r="AA26" s="38">
        <f t="shared" si="7"/>
        <v>0.9</v>
      </c>
    </row>
    <row r="27" spans="1:27" ht="16.5">
      <c r="A27" s="67" t="s">
        <v>47</v>
      </c>
      <c r="B27" s="35" t="s">
        <v>34</v>
      </c>
      <c r="C27" s="59">
        <v>4</v>
      </c>
      <c r="D27" s="35">
        <v>4</v>
      </c>
      <c r="E27" s="35"/>
      <c r="F27" s="35"/>
      <c r="G27" s="36">
        <f t="shared" si="4"/>
        <v>1</v>
      </c>
      <c r="H27" s="35">
        <v>4</v>
      </c>
      <c r="I27" s="35">
        <v>2</v>
      </c>
      <c r="J27" s="35"/>
      <c r="K27" s="35"/>
      <c r="L27" s="36">
        <f t="shared" si="0"/>
        <v>0.5</v>
      </c>
      <c r="M27" s="37">
        <v>7</v>
      </c>
      <c r="N27" s="35">
        <v>3</v>
      </c>
      <c r="O27" s="35">
        <v>0</v>
      </c>
      <c r="P27" s="35">
        <v>0</v>
      </c>
      <c r="Q27" s="38">
        <f t="shared" si="5"/>
        <v>0.42857142857142855</v>
      </c>
      <c r="R27" s="39">
        <v>7</v>
      </c>
      <c r="S27" s="35">
        <v>4</v>
      </c>
      <c r="T27" s="35">
        <v>0</v>
      </c>
      <c r="U27" s="35">
        <v>0</v>
      </c>
      <c r="V27" s="40">
        <f t="shared" si="6"/>
        <v>0.5714285714285714</v>
      </c>
      <c r="W27" s="37">
        <v>7</v>
      </c>
      <c r="X27" s="35">
        <v>0</v>
      </c>
      <c r="Y27" s="35">
        <v>0</v>
      </c>
      <c r="Z27" s="35">
        <v>0</v>
      </c>
      <c r="AA27" s="38">
        <f t="shared" si="7"/>
        <v>0</v>
      </c>
    </row>
    <row r="28" spans="1:27" ht="16.5">
      <c r="A28" s="46" t="s">
        <v>48</v>
      </c>
      <c r="B28" s="35" t="s">
        <v>34</v>
      </c>
      <c r="C28" s="59">
        <v>4</v>
      </c>
      <c r="D28" s="35">
        <v>4</v>
      </c>
      <c r="E28" s="35"/>
      <c r="F28" s="35"/>
      <c r="G28" s="36">
        <f t="shared" si="4"/>
        <v>1</v>
      </c>
      <c r="H28" s="35">
        <v>4</v>
      </c>
      <c r="I28" s="35">
        <v>0</v>
      </c>
      <c r="J28" s="35"/>
      <c r="K28" s="35"/>
      <c r="L28" s="36">
        <f t="shared" si="0"/>
        <v>0</v>
      </c>
      <c r="M28" s="37">
        <v>5</v>
      </c>
      <c r="N28" s="35">
        <v>4</v>
      </c>
      <c r="O28" s="35">
        <v>0</v>
      </c>
      <c r="P28" s="35">
        <v>0</v>
      </c>
      <c r="Q28" s="38">
        <f t="shared" si="5"/>
        <v>0.8</v>
      </c>
      <c r="R28" s="39">
        <v>9</v>
      </c>
      <c r="S28" s="35">
        <v>4</v>
      </c>
      <c r="T28" s="35">
        <v>0</v>
      </c>
      <c r="U28" s="35">
        <v>0</v>
      </c>
      <c r="V28" s="40">
        <f t="shared" si="6"/>
        <v>0.4444444444444444</v>
      </c>
      <c r="W28" s="37">
        <v>9</v>
      </c>
      <c r="X28" s="35">
        <v>3</v>
      </c>
      <c r="Y28" s="35">
        <v>0</v>
      </c>
      <c r="Z28" s="35">
        <v>0</v>
      </c>
      <c r="AA28" s="38">
        <f t="shared" si="7"/>
        <v>0.3333333333333333</v>
      </c>
    </row>
    <row r="29" spans="1:27" ht="16.5">
      <c r="A29" s="47"/>
      <c r="B29" s="84" t="s">
        <v>38</v>
      </c>
      <c r="C29" s="91">
        <v>7</v>
      </c>
      <c r="D29" s="84">
        <v>2</v>
      </c>
      <c r="E29" s="84"/>
      <c r="F29" s="84"/>
      <c r="G29" s="85">
        <f t="shared" si="4"/>
        <v>0.2857142857142857</v>
      </c>
      <c r="H29" s="84">
        <v>7</v>
      </c>
      <c r="I29" s="84">
        <v>4</v>
      </c>
      <c r="J29" s="84"/>
      <c r="K29" s="84"/>
      <c r="L29" s="85">
        <f t="shared" si="0"/>
        <v>0.5714285714285714</v>
      </c>
      <c r="M29" s="86">
        <v>10</v>
      </c>
      <c r="N29" s="84">
        <v>8</v>
      </c>
      <c r="O29" s="84">
        <v>0</v>
      </c>
      <c r="P29" s="84">
        <v>1</v>
      </c>
      <c r="Q29" s="87">
        <f t="shared" si="5"/>
        <v>0.9</v>
      </c>
      <c r="R29" s="88">
        <v>7</v>
      </c>
      <c r="S29" s="84">
        <v>5</v>
      </c>
      <c r="T29" s="84">
        <v>0</v>
      </c>
      <c r="U29" s="84">
        <v>0</v>
      </c>
      <c r="V29" s="89">
        <f t="shared" si="6"/>
        <v>0.7142857142857143</v>
      </c>
      <c r="W29" s="86">
        <v>7</v>
      </c>
      <c r="X29" s="84">
        <v>7</v>
      </c>
      <c r="Y29" s="84">
        <v>0</v>
      </c>
      <c r="Z29" s="84">
        <v>0</v>
      </c>
      <c r="AA29" s="87">
        <f t="shared" si="7"/>
        <v>1</v>
      </c>
    </row>
    <row r="30" spans="1:27" ht="16.5">
      <c r="A30" s="34" t="s">
        <v>49</v>
      </c>
      <c r="B30" s="35" t="s">
        <v>34</v>
      </c>
      <c r="C30" s="59">
        <v>6</v>
      </c>
      <c r="D30" s="35">
        <v>5</v>
      </c>
      <c r="E30" s="35"/>
      <c r="F30" s="35">
        <v>1</v>
      </c>
      <c r="G30" s="36">
        <f t="shared" si="4"/>
        <v>1</v>
      </c>
      <c r="H30" s="35">
        <v>7</v>
      </c>
      <c r="I30" s="35">
        <v>7</v>
      </c>
      <c r="J30" s="35"/>
      <c r="K30" s="35"/>
      <c r="L30" s="36">
        <f t="shared" si="0"/>
        <v>1</v>
      </c>
      <c r="M30" s="37">
        <v>8</v>
      </c>
      <c r="N30" s="35">
        <v>5</v>
      </c>
      <c r="O30" s="35">
        <v>0</v>
      </c>
      <c r="P30" s="35">
        <v>0</v>
      </c>
      <c r="Q30" s="38">
        <f t="shared" si="5"/>
        <v>0.625</v>
      </c>
      <c r="R30" s="39">
        <v>8</v>
      </c>
      <c r="S30" s="35">
        <v>6</v>
      </c>
      <c r="T30" s="35">
        <v>0</v>
      </c>
      <c r="U30" s="35">
        <v>0</v>
      </c>
      <c r="V30" s="40">
        <f t="shared" si="6"/>
        <v>0.75</v>
      </c>
      <c r="W30" s="37">
        <v>10</v>
      </c>
      <c r="X30" s="35">
        <v>4</v>
      </c>
      <c r="Y30" s="35">
        <v>0</v>
      </c>
      <c r="Z30" s="35">
        <v>0</v>
      </c>
      <c r="AA30" s="38">
        <f t="shared" si="7"/>
        <v>0.4</v>
      </c>
    </row>
    <row r="31" spans="1:27" ht="16.5">
      <c r="A31" s="34"/>
      <c r="B31" s="84" t="s">
        <v>38</v>
      </c>
      <c r="C31" s="91">
        <v>25</v>
      </c>
      <c r="D31" s="84">
        <v>21</v>
      </c>
      <c r="E31" s="84"/>
      <c r="F31" s="84"/>
      <c r="G31" s="85">
        <f t="shared" si="4"/>
        <v>0.84</v>
      </c>
      <c r="H31" s="84">
        <v>30</v>
      </c>
      <c r="I31" s="84">
        <v>11</v>
      </c>
      <c r="J31" s="84"/>
      <c r="K31" s="84"/>
      <c r="L31" s="85">
        <f t="shared" si="0"/>
        <v>0.36666666666666664</v>
      </c>
      <c r="M31" s="86">
        <v>35</v>
      </c>
      <c r="N31" s="84">
        <v>31</v>
      </c>
      <c r="O31" s="84">
        <v>0</v>
      </c>
      <c r="P31" s="84">
        <v>0</v>
      </c>
      <c r="Q31" s="87">
        <f t="shared" si="5"/>
        <v>0.8857142857142857</v>
      </c>
      <c r="R31" s="88">
        <v>42</v>
      </c>
      <c r="S31" s="84">
        <v>25</v>
      </c>
      <c r="T31" s="84">
        <v>0</v>
      </c>
      <c r="U31" s="84">
        <v>2</v>
      </c>
      <c r="V31" s="89">
        <f t="shared" si="6"/>
        <v>0.6428571428571429</v>
      </c>
      <c r="W31" s="86">
        <v>42</v>
      </c>
      <c r="X31" s="84">
        <v>39</v>
      </c>
      <c r="Y31" s="84">
        <v>0</v>
      </c>
      <c r="Z31" s="84">
        <v>2</v>
      </c>
      <c r="AA31" s="87">
        <f t="shared" si="7"/>
        <v>0.9761904761904762</v>
      </c>
    </row>
    <row r="32" spans="1:27" ht="16.5">
      <c r="A32" s="66" t="s">
        <v>50</v>
      </c>
      <c r="B32" s="35" t="s">
        <v>34</v>
      </c>
      <c r="C32" s="35">
        <f>C4+C6+C8+C10+C12+C14+C16+C17+C19+C20+C22+C23+C25+C26+C27+C28+C30</f>
        <v>382</v>
      </c>
      <c r="D32" s="35">
        <f>D4+D6+D8+D10+D12+D14+D16+D17+D19+D20+D22+D23+D25+D26+D27+D28+D30</f>
        <v>268</v>
      </c>
      <c r="E32" s="35">
        <f>E4+E6+E8+E10+E12+E14+E16+E17+E19+E20+E22+E23+E25+E26+E27+E28+E30</f>
        <v>0</v>
      </c>
      <c r="F32" s="35">
        <f>F4+F6+F8+F10+F12+F14+F16+F17+F19+F20+F22+F23+F25+F26+F27+F28+F30</f>
        <v>11</v>
      </c>
      <c r="G32" s="36">
        <f t="shared" si="4"/>
        <v>0.7303664921465969</v>
      </c>
      <c r="H32" s="35">
        <f>H4+H6+H8+H10+H12+H14+H16+H17+H19+H20+H22+H23+H25+H26+H27+H28+H30</f>
        <v>424</v>
      </c>
      <c r="I32" s="35">
        <f>I4+I6+I8+I10+I12+I14+I16+I17+I19+I20+I22+I23+I25+I26+I27+I28+I30</f>
        <v>282</v>
      </c>
      <c r="J32" s="35">
        <f>J4+J6+J8+J10+J12+J14+J16+J17+J19+J20+J22+J23+J25+J26+J27+J28+J30</f>
        <v>3</v>
      </c>
      <c r="K32" s="35">
        <f>K4+K6+K8+K10+K12+K14+K16+K17+K19+K20+K22+K23+K25+K26+K27+K28+K30</f>
        <v>9</v>
      </c>
      <c r="L32" s="36">
        <f t="shared" si="0"/>
        <v>0.6912114014251781</v>
      </c>
      <c r="M32" s="35">
        <f>M4+M6+M8+M10+M12+M14+M16+M17+M19+M20+M22+M23+M25+M26+M27+M28+M30</f>
        <v>540</v>
      </c>
      <c r="N32" s="35">
        <f>N4+N6+N8+N10+N12+N14+N16+N17+N19+N20+N22+N23+N25+N26+N27+N28+N30</f>
        <v>290</v>
      </c>
      <c r="O32" s="35">
        <f>O4+O6+O8+O10+O12+O14+O16+O17+O19+O20+O22+O23+O25+O26+O27+O28+O30</f>
        <v>1</v>
      </c>
      <c r="P32" s="35">
        <f>P4+P6+P8+P10+P12+P14+P16+P17+P19+P20+P22+P23+P25+P26+P27+P28+P30</f>
        <v>7</v>
      </c>
      <c r="Q32" s="38">
        <f t="shared" si="5"/>
        <v>0.5510204081632653</v>
      </c>
      <c r="R32" s="35">
        <f>R4+R6+R8+R10+R12+R14+R16+R17+R19+R20+R22+R23+R25+R26+R27+R28+R30</f>
        <v>547</v>
      </c>
      <c r="S32" s="35">
        <f>S4+S6+S8+S10+S12+S14+S16+S17+S19+S20+S22+S23+S25+S26+S27+S28+S30</f>
        <v>352</v>
      </c>
      <c r="T32" s="35">
        <f>T4+T6+T8+T10+T12+T14+T16+T17+T19+T20+T22+T23+T25+T26+T27+T28+T30</f>
        <v>0</v>
      </c>
      <c r="U32" s="35">
        <f>U4+U6+U8+U10+U12+U14+U16+U17+U19+U20+U22+U23+U25+U26+U27+U28+U30</f>
        <v>12</v>
      </c>
      <c r="V32" s="40">
        <f t="shared" si="6"/>
        <v>0.6654478976234004</v>
      </c>
      <c r="W32" s="35">
        <f>W4+W6+W8+W10+W12+W14+W16+W17+W19+W20+W22+W23+W25+W26+W27+W28+W30</f>
        <v>547</v>
      </c>
      <c r="X32" s="35">
        <f>X4+X6+X8+X10+X12+X14+X16+X17+X19+X20+X22+X23+X25+X26+X27+X28+X30</f>
        <v>365</v>
      </c>
      <c r="Y32" s="35">
        <f>Y4+Y6+Y8+Y10+Y12+Y14+Y16+Y17+Y19+Y20+Y22+Y23+Y25+Y26+Y27+Y28+Y30</f>
        <v>8</v>
      </c>
      <c r="Z32" s="35">
        <f>Z4+Z6+Z8+Z10+Z12+Z14+Z16+Z17+Z19+Z20+Z22+Z23+Z25+Z26+Z27+Z28+Z30</f>
        <v>8</v>
      </c>
      <c r="AA32" s="38">
        <f t="shared" si="7"/>
        <v>0.6920222634508348</v>
      </c>
    </row>
    <row r="33" spans="1:27" ht="16.5">
      <c r="A33" s="66"/>
      <c r="B33" s="84" t="s">
        <v>38</v>
      </c>
      <c r="C33" s="84">
        <f>C5+C7+C9+C11+C13+C15+C18+C21+C24+C29+C31</f>
        <v>238</v>
      </c>
      <c r="D33" s="84">
        <f>D5+D7+D9+D11+D13+D15+D18+D21+D24+D29+D31</f>
        <v>172</v>
      </c>
      <c r="E33" s="84">
        <f>E5+E7+E9+E11+E13+E15+E18+E21+E24+E29+E31</f>
        <v>0</v>
      </c>
      <c r="F33" s="84">
        <f>F5+F7+F9+F11+F13+F15+F18+F21+F24+F29+F31</f>
        <v>11</v>
      </c>
      <c r="G33" s="85">
        <f t="shared" si="4"/>
        <v>0.7689075630252101</v>
      </c>
      <c r="H33" s="84">
        <f>H5+H7+H9+H11+H13+H15+H18+H21+H24+H29+H31</f>
        <v>286</v>
      </c>
      <c r="I33" s="84">
        <f>I5+I7+I9+I11+I13+I15+I18+I21+I24+I29+I31</f>
        <v>197</v>
      </c>
      <c r="J33" s="84">
        <f>J5+J7+J9+J11+J13+J15+J18+J21+J24+J29+J31</f>
        <v>0</v>
      </c>
      <c r="K33" s="84">
        <f>K5+K7+K9+K11+K13+K15+K18+K21+K24+K29+K31</f>
        <v>5</v>
      </c>
      <c r="L33" s="36">
        <f t="shared" si="0"/>
        <v>0.7062937062937062</v>
      </c>
      <c r="M33" s="86">
        <f>M5+M7+M9+M11+M13+M15+M18+M21+M24+M29+M31</f>
        <v>388</v>
      </c>
      <c r="N33" s="84">
        <f>N5+N7+N9+N11+N13+N15+N18+N21+N24+N29+N31</f>
        <v>205</v>
      </c>
      <c r="O33" s="84">
        <f>O5+O7+O9+O11+O13+O15+O18+O21+O24+O29+O31</f>
        <v>0</v>
      </c>
      <c r="P33" s="84">
        <f>P5+P7+P9+P11+P13+P15+P18+P21+P24+P29+P31</f>
        <v>7</v>
      </c>
      <c r="Q33" s="87">
        <f t="shared" si="5"/>
        <v>0.5463917525773195</v>
      </c>
      <c r="R33" s="88">
        <f>R5+R7+R9+R11+R13+R15+R18+R21+R24+R29+R31</f>
        <v>458</v>
      </c>
      <c r="S33" s="84">
        <f>S5+S7+S9+S11+S13+S15+S18+S21+S24+S29+S31</f>
        <v>240</v>
      </c>
      <c r="T33" s="84">
        <f>T5+T7+T9+T11+T13+T15+T18+T21+T24+T29+T31</f>
        <v>0</v>
      </c>
      <c r="U33" s="84">
        <f>U5+U7+U9+U11+U13+U15+U18+U21+U24+U29+U31</f>
        <v>11</v>
      </c>
      <c r="V33" s="89">
        <f t="shared" si="6"/>
        <v>0.5480349344978166</v>
      </c>
      <c r="W33" s="86">
        <f>W5+W7+W9+W11+W13+W15+W18+W21+W24+W29+W31</f>
        <v>461</v>
      </c>
      <c r="X33" s="84">
        <f>X5+X7+X9+X11+X13+X15+X18+X21+X24+X29+X31</f>
        <v>251</v>
      </c>
      <c r="Y33" s="84">
        <f>Y5+Y7+Y9+Y11+Y13+Y15+Y18+Y21+Y24+Y29+Y31</f>
        <v>1</v>
      </c>
      <c r="Z33" s="84">
        <f>Z5+Z7+Z9+Z11+Z13+Z15+Z18+Z21+Z24+Z29+Z31</f>
        <v>14</v>
      </c>
      <c r="AA33" s="87">
        <f t="shared" si="7"/>
        <v>0.5760869565217391</v>
      </c>
    </row>
    <row r="34" spans="1:27" ht="16.5">
      <c r="A34" s="66"/>
      <c r="B34" s="35" t="s">
        <v>52</v>
      </c>
      <c r="C34" s="35">
        <f>SUM(C32:C33)</f>
        <v>620</v>
      </c>
      <c r="D34" s="35">
        <f>SUM(D32:D33)</f>
        <v>440</v>
      </c>
      <c r="E34" s="35">
        <f>SUM(E32:E33)</f>
        <v>0</v>
      </c>
      <c r="F34" s="35">
        <f>SUM(F32:F33)</f>
        <v>22</v>
      </c>
      <c r="G34" s="36">
        <f t="shared" si="4"/>
        <v>0.7451612903225806</v>
      </c>
      <c r="H34" s="35">
        <f>SUM(H32:H33)</f>
        <v>710</v>
      </c>
      <c r="I34" s="35">
        <f>SUM(I32:I33)</f>
        <v>479</v>
      </c>
      <c r="J34" s="35">
        <f>SUM(J32:J33)</f>
        <v>3</v>
      </c>
      <c r="K34" s="35">
        <f>SUM(K32:K33)</f>
        <v>14</v>
      </c>
      <c r="L34" s="36">
        <f t="shared" si="0"/>
        <v>0.6973125884016973</v>
      </c>
      <c r="M34" s="68">
        <f>SUM(M32:M33)</f>
        <v>928</v>
      </c>
      <c r="N34" s="69">
        <f>SUM(N32:N33)</f>
        <v>495</v>
      </c>
      <c r="O34" s="69">
        <f>SUM(O32:O33)</f>
        <v>1</v>
      </c>
      <c r="P34" s="69">
        <f>SUM(P32:P33)</f>
        <v>14</v>
      </c>
      <c r="Q34" s="74">
        <f t="shared" si="5"/>
        <v>0.5490830636461704</v>
      </c>
      <c r="R34" s="70">
        <f>SUM(R32:R33)</f>
        <v>1005</v>
      </c>
      <c r="S34" s="69">
        <f>SUM(S32:S33)</f>
        <v>592</v>
      </c>
      <c r="T34" s="69">
        <f>SUM(T32:T33)</f>
        <v>0</v>
      </c>
      <c r="U34" s="69">
        <f>SUM(U32:U33)</f>
        <v>23</v>
      </c>
      <c r="V34" s="75">
        <f t="shared" si="6"/>
        <v>0.6119402985074627</v>
      </c>
      <c r="W34" s="68">
        <f>SUM(W32:W33)</f>
        <v>1008</v>
      </c>
      <c r="X34" s="69">
        <f>SUM(X32:X33)</f>
        <v>616</v>
      </c>
      <c r="Y34" s="69">
        <f>SUM(Y32:Y33)</f>
        <v>9</v>
      </c>
      <c r="Z34" s="69">
        <f>SUM(Z32:Z33)</f>
        <v>22</v>
      </c>
      <c r="AA34" s="74">
        <f t="shared" si="7"/>
        <v>0.6386386386386387</v>
      </c>
    </row>
    <row r="35" spans="1:14" ht="59.25" customHeight="1">
      <c r="A35" s="96" t="s">
        <v>59</v>
      </c>
      <c r="B35" s="92">
        <v>0.7643</v>
      </c>
      <c r="C35" s="93"/>
      <c r="D35" s="93"/>
      <c r="E35" s="93"/>
      <c r="F35" s="93"/>
      <c r="G35" s="93"/>
      <c r="H35" s="94">
        <v>0.7234</v>
      </c>
      <c r="I35" s="93"/>
      <c r="J35" s="93"/>
      <c r="K35" s="93"/>
      <c r="L35" s="95"/>
      <c r="N35" t="s">
        <v>56</v>
      </c>
    </row>
    <row r="36" spans="1:57" ht="16.5">
      <c r="A36" s="77" t="s">
        <v>57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80"/>
      <c r="BC36" s="81"/>
      <c r="BD36" s="81"/>
      <c r="BE36" s="80"/>
    </row>
    <row r="41" ht="16.5">
      <c r="B41" t="s">
        <v>56</v>
      </c>
    </row>
  </sheetData>
  <sheetProtection/>
  <mergeCells count="24">
    <mergeCell ref="C1:G1"/>
    <mergeCell ref="C3:G3"/>
    <mergeCell ref="B35:G35"/>
    <mergeCell ref="H35:L35"/>
    <mergeCell ref="A28:A29"/>
    <mergeCell ref="A30:A31"/>
    <mergeCell ref="A32:A34"/>
    <mergeCell ref="A36:BA36"/>
    <mergeCell ref="A17:A18"/>
    <mergeCell ref="A20:A21"/>
    <mergeCell ref="A23:A24"/>
    <mergeCell ref="A4:A5"/>
    <mergeCell ref="A6:A7"/>
    <mergeCell ref="A8:A9"/>
    <mergeCell ref="A10:A11"/>
    <mergeCell ref="A12:A13"/>
    <mergeCell ref="A14:A15"/>
    <mergeCell ref="A1:B1"/>
    <mergeCell ref="H1:L1"/>
    <mergeCell ref="M1:Q1"/>
    <mergeCell ref="R1:V1"/>
    <mergeCell ref="W1:AA1"/>
    <mergeCell ref="A3:B3"/>
    <mergeCell ref="H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1"/>
  <sheetViews>
    <sheetView zoomScalePageLayoutView="0" workbookViewId="0" topLeftCell="A34">
      <selection activeCell="A49" sqref="A49:BE51"/>
    </sheetView>
  </sheetViews>
  <sheetFormatPr defaultColWidth="9.00390625" defaultRowHeight="15.75"/>
  <sheetData>
    <row r="1" spans="1:67" ht="30" customHeight="1">
      <c r="A1" s="1" t="s">
        <v>0</v>
      </c>
      <c r="B1" s="1"/>
      <c r="C1" s="2">
        <v>107</v>
      </c>
      <c r="D1" s="3"/>
      <c r="E1" s="3"/>
      <c r="F1" s="3"/>
      <c r="G1" s="4"/>
      <c r="H1" s="5">
        <v>106</v>
      </c>
      <c r="I1" s="3"/>
      <c r="J1" s="3"/>
      <c r="K1" s="3"/>
      <c r="L1" s="4"/>
      <c r="M1" s="3">
        <v>105</v>
      </c>
      <c r="N1" s="3"/>
      <c r="O1" s="3"/>
      <c r="P1" s="3"/>
      <c r="Q1" s="3"/>
      <c r="R1" s="5">
        <v>104</v>
      </c>
      <c r="S1" s="3"/>
      <c r="T1" s="3"/>
      <c r="U1" s="3"/>
      <c r="V1" s="4"/>
      <c r="W1" s="3">
        <v>103</v>
      </c>
      <c r="X1" s="3"/>
      <c r="Y1" s="3"/>
      <c r="Z1" s="3"/>
      <c r="AA1" s="6"/>
      <c r="AB1" s="2">
        <v>102</v>
      </c>
      <c r="AC1" s="3"/>
      <c r="AD1" s="3"/>
      <c r="AE1" s="3"/>
      <c r="AF1" s="6"/>
      <c r="AG1" s="2">
        <v>101</v>
      </c>
      <c r="AH1" s="3"/>
      <c r="AI1" s="3"/>
      <c r="AJ1" s="3"/>
      <c r="AK1" s="6"/>
      <c r="AL1" s="2">
        <v>100</v>
      </c>
      <c r="AM1" s="3"/>
      <c r="AN1" s="6"/>
      <c r="AO1" s="7">
        <v>99</v>
      </c>
      <c r="AP1" s="7"/>
      <c r="AQ1" s="7"/>
      <c r="AR1" s="7">
        <v>98</v>
      </c>
      <c r="AS1" s="7"/>
      <c r="AT1" s="7"/>
      <c r="AU1" s="7">
        <v>97</v>
      </c>
      <c r="AV1" s="7"/>
      <c r="AW1" s="7"/>
      <c r="AX1" s="7">
        <v>96</v>
      </c>
      <c r="AY1" s="7"/>
      <c r="AZ1" s="7"/>
      <c r="BA1" s="7">
        <v>95</v>
      </c>
      <c r="BB1" s="7"/>
      <c r="BC1" s="7"/>
      <c r="BD1" s="7">
        <v>94</v>
      </c>
      <c r="BE1" s="7"/>
      <c r="BF1" s="7"/>
      <c r="BG1" s="7">
        <v>93</v>
      </c>
      <c r="BH1" s="7"/>
      <c r="BI1" s="7"/>
      <c r="BJ1" s="7">
        <v>92</v>
      </c>
      <c r="BK1" s="7"/>
      <c r="BL1" s="7"/>
      <c r="BM1" s="7">
        <v>91</v>
      </c>
      <c r="BN1" s="7"/>
      <c r="BO1" s="7"/>
    </row>
    <row r="2" spans="1:67" ht="49.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3</v>
      </c>
      <c r="I2" s="9" t="s">
        <v>4</v>
      </c>
      <c r="J2" s="9" t="s">
        <v>5</v>
      </c>
      <c r="K2" s="9" t="s">
        <v>6</v>
      </c>
      <c r="L2" s="10" t="s">
        <v>7</v>
      </c>
      <c r="M2" s="12" t="s">
        <v>3</v>
      </c>
      <c r="N2" s="9" t="s">
        <v>4</v>
      </c>
      <c r="O2" s="9" t="s">
        <v>5</v>
      </c>
      <c r="P2" s="9" t="s">
        <v>6</v>
      </c>
      <c r="Q2" s="13" t="s">
        <v>7</v>
      </c>
      <c r="R2" s="11" t="s">
        <v>3</v>
      </c>
      <c r="S2" s="9" t="s">
        <v>4</v>
      </c>
      <c r="T2" s="9" t="s">
        <v>5</v>
      </c>
      <c r="U2" s="9" t="s">
        <v>6</v>
      </c>
      <c r="V2" s="10" t="s">
        <v>7</v>
      </c>
      <c r="W2" s="12" t="s">
        <v>3</v>
      </c>
      <c r="X2" s="9" t="s">
        <v>4</v>
      </c>
      <c r="Y2" s="9" t="s">
        <v>5</v>
      </c>
      <c r="Z2" s="9" t="s">
        <v>6</v>
      </c>
      <c r="AA2" s="14" t="s">
        <v>7</v>
      </c>
      <c r="AB2" s="9" t="s">
        <v>3</v>
      </c>
      <c r="AC2" s="9" t="s">
        <v>4</v>
      </c>
      <c r="AD2" s="9" t="s">
        <v>5</v>
      </c>
      <c r="AE2" s="9" t="s">
        <v>6</v>
      </c>
      <c r="AF2" s="14" t="s">
        <v>8</v>
      </c>
      <c r="AG2" s="9" t="s">
        <v>3</v>
      </c>
      <c r="AH2" s="9" t="s">
        <v>4</v>
      </c>
      <c r="AI2" s="9" t="s">
        <v>5</v>
      </c>
      <c r="AJ2" s="9" t="s">
        <v>6</v>
      </c>
      <c r="AK2" s="14" t="s">
        <v>8</v>
      </c>
      <c r="AL2" s="15" t="s">
        <v>9</v>
      </c>
      <c r="AM2" s="16" t="s">
        <v>10</v>
      </c>
      <c r="AN2" s="16" t="s">
        <v>11</v>
      </c>
      <c r="AO2" s="15" t="s">
        <v>9</v>
      </c>
      <c r="AP2" s="16" t="s">
        <v>10</v>
      </c>
      <c r="AQ2" s="16" t="s">
        <v>11</v>
      </c>
      <c r="AR2" s="16" t="s">
        <v>12</v>
      </c>
      <c r="AS2" s="16" t="s">
        <v>10</v>
      </c>
      <c r="AT2" s="16" t="s">
        <v>11</v>
      </c>
      <c r="AU2" s="17" t="s">
        <v>13</v>
      </c>
      <c r="AV2" s="17" t="s">
        <v>14</v>
      </c>
      <c r="AW2" s="18" t="s">
        <v>15</v>
      </c>
      <c r="AX2" s="17" t="s">
        <v>13</v>
      </c>
      <c r="AY2" s="17" t="s">
        <v>14</v>
      </c>
      <c r="AZ2" s="18" t="s">
        <v>15</v>
      </c>
      <c r="BA2" s="17" t="s">
        <v>13</v>
      </c>
      <c r="BB2" s="17" t="s">
        <v>14</v>
      </c>
      <c r="BC2" s="18" t="s">
        <v>15</v>
      </c>
      <c r="BD2" s="17" t="s">
        <v>13</v>
      </c>
      <c r="BE2" s="17" t="s">
        <v>14</v>
      </c>
      <c r="BF2" s="18" t="s">
        <v>15</v>
      </c>
      <c r="BG2" s="17" t="s">
        <v>13</v>
      </c>
      <c r="BH2" s="17" t="s">
        <v>14</v>
      </c>
      <c r="BI2" s="18" t="s">
        <v>15</v>
      </c>
      <c r="BJ2" s="17" t="s">
        <v>13</v>
      </c>
      <c r="BK2" s="17" t="s">
        <v>14</v>
      </c>
      <c r="BL2" s="18" t="s">
        <v>15</v>
      </c>
      <c r="BM2" s="17" t="s">
        <v>13</v>
      </c>
      <c r="BN2" s="17" t="s">
        <v>14</v>
      </c>
      <c r="BO2" s="18" t="s">
        <v>15</v>
      </c>
    </row>
    <row r="3" spans="1:67" ht="16.5">
      <c r="A3" s="19" t="s">
        <v>16</v>
      </c>
      <c r="B3" s="20"/>
      <c r="C3" s="21" t="s">
        <v>17</v>
      </c>
      <c r="D3" s="22"/>
      <c r="E3" s="22"/>
      <c r="F3" s="22"/>
      <c r="G3" s="23"/>
      <c r="H3" s="24"/>
      <c r="I3" s="25"/>
      <c r="J3" s="25"/>
      <c r="K3" s="25"/>
      <c r="L3" s="26"/>
      <c r="M3" s="25"/>
      <c r="N3" s="25"/>
      <c r="O3" s="25"/>
      <c r="P3" s="25"/>
      <c r="Q3" s="25"/>
      <c r="R3" s="24"/>
      <c r="S3" s="25"/>
      <c r="T3" s="25"/>
      <c r="U3" s="25"/>
      <c r="V3" s="26"/>
      <c r="W3" s="25"/>
      <c r="X3" s="25"/>
      <c r="Y3" s="25"/>
      <c r="Z3" s="25"/>
      <c r="AA3" s="25"/>
      <c r="AB3" s="19">
        <v>1021015</v>
      </c>
      <c r="AC3" s="27"/>
      <c r="AD3" s="27"/>
      <c r="AE3" s="27"/>
      <c r="AF3" s="20"/>
      <c r="AG3" s="27">
        <v>1011015</v>
      </c>
      <c r="AH3" s="27"/>
      <c r="AI3" s="27"/>
      <c r="AJ3" s="27"/>
      <c r="AK3" s="20"/>
      <c r="AL3" s="19">
        <v>1001019</v>
      </c>
      <c r="AM3" s="27"/>
      <c r="AN3" s="20"/>
      <c r="AO3" s="28">
        <v>991018</v>
      </c>
      <c r="AP3" s="29"/>
      <c r="AQ3" s="30"/>
      <c r="AR3" s="28">
        <v>981027</v>
      </c>
      <c r="AS3" s="29"/>
      <c r="AT3" s="30"/>
      <c r="AU3" s="31">
        <v>971006</v>
      </c>
      <c r="AV3" s="32"/>
      <c r="AW3" s="33"/>
      <c r="AX3" s="31"/>
      <c r="AY3" s="32"/>
      <c r="AZ3" s="33"/>
      <c r="BA3" s="31"/>
      <c r="BB3" s="32"/>
      <c r="BC3" s="33"/>
      <c r="BD3" s="31"/>
      <c r="BE3" s="32"/>
      <c r="BF3" s="33"/>
      <c r="BG3" s="31"/>
      <c r="BH3" s="32"/>
      <c r="BI3" s="33"/>
      <c r="BJ3" s="31"/>
      <c r="BK3" s="32"/>
      <c r="BL3" s="33"/>
      <c r="BM3" s="31"/>
      <c r="BN3" s="32"/>
      <c r="BO3" s="33"/>
    </row>
    <row r="4" spans="1:67" ht="16.5">
      <c r="A4" s="34" t="s">
        <v>18</v>
      </c>
      <c r="B4" s="35" t="s">
        <v>19</v>
      </c>
      <c r="C4" s="35">
        <v>97</v>
      </c>
      <c r="D4" s="35">
        <v>67</v>
      </c>
      <c r="E4" s="35"/>
      <c r="F4" s="35"/>
      <c r="G4" s="36">
        <f>(D4+F4)/(C4-E4)</f>
        <v>0.6907216494845361</v>
      </c>
      <c r="H4" s="37">
        <v>45</v>
      </c>
      <c r="I4" s="35">
        <v>28</v>
      </c>
      <c r="J4" s="35">
        <v>0</v>
      </c>
      <c r="K4" s="35">
        <v>0</v>
      </c>
      <c r="L4" s="38">
        <f>(I4+K4)/(H4-J4)</f>
        <v>0.6222222222222222</v>
      </c>
      <c r="M4" s="39">
        <v>45</v>
      </c>
      <c r="N4" s="35">
        <v>38</v>
      </c>
      <c r="O4" s="35">
        <v>0</v>
      </c>
      <c r="P4" s="35">
        <v>0</v>
      </c>
      <c r="Q4" s="40">
        <f>(N4+P4)/(M4-O4)</f>
        <v>0.8444444444444444</v>
      </c>
      <c r="R4" s="37">
        <v>45</v>
      </c>
      <c r="S4" s="35">
        <v>36</v>
      </c>
      <c r="T4" s="35">
        <v>0</v>
      </c>
      <c r="U4" s="35">
        <v>1</v>
      </c>
      <c r="V4" s="38">
        <f>(S4+U4)/(R4-T4)</f>
        <v>0.8222222222222222</v>
      </c>
      <c r="W4" s="39">
        <v>45</v>
      </c>
      <c r="X4" s="35">
        <v>39</v>
      </c>
      <c r="Y4" s="35">
        <v>1</v>
      </c>
      <c r="Z4" s="35">
        <v>2</v>
      </c>
      <c r="AA4" s="41">
        <f>(X4+Z4)/(W4-Y4)</f>
        <v>0.9318181818181818</v>
      </c>
      <c r="AB4" s="35">
        <v>50</v>
      </c>
      <c r="AC4" s="35">
        <v>27</v>
      </c>
      <c r="AD4" s="35">
        <v>1</v>
      </c>
      <c r="AE4" s="35">
        <v>0</v>
      </c>
      <c r="AF4" s="41">
        <f>AC4/AB4</f>
        <v>0.54</v>
      </c>
      <c r="AG4" s="35">
        <v>50</v>
      </c>
      <c r="AH4" s="35">
        <v>47</v>
      </c>
      <c r="AI4" s="35">
        <v>1</v>
      </c>
      <c r="AJ4" s="35"/>
      <c r="AK4" s="41">
        <f>AH4/AG4</f>
        <v>0.94</v>
      </c>
      <c r="AL4" s="35">
        <v>50</v>
      </c>
      <c r="AM4" s="35">
        <v>3</v>
      </c>
      <c r="AN4" s="41">
        <f>(AL4-AM4)/AL4</f>
        <v>0.94</v>
      </c>
      <c r="AO4" s="42">
        <v>50</v>
      </c>
      <c r="AP4" s="42">
        <v>7</v>
      </c>
      <c r="AQ4" s="43">
        <f>(AO4-AP4)/AO4</f>
        <v>0.86</v>
      </c>
      <c r="AR4" s="42">
        <v>50</v>
      </c>
      <c r="AS4" s="42">
        <v>1</v>
      </c>
      <c r="AT4" s="43">
        <f>(AR4-AS4)/AR4</f>
        <v>0.98</v>
      </c>
      <c r="AU4" s="35">
        <v>50</v>
      </c>
      <c r="AV4" s="44">
        <v>0</v>
      </c>
      <c r="AW4" s="43">
        <f>(AU4-AV4)/AU4</f>
        <v>1</v>
      </c>
      <c r="AX4" s="35">
        <v>30</v>
      </c>
      <c r="AY4" s="44">
        <v>1</v>
      </c>
      <c r="AZ4" s="43">
        <f>(AX4-AY4)/AX4</f>
        <v>0.9666666666666667</v>
      </c>
      <c r="BA4" s="35">
        <v>30</v>
      </c>
      <c r="BB4" s="44">
        <v>0</v>
      </c>
      <c r="BC4" s="43">
        <f>(BA4-BB4)/BA4</f>
        <v>1</v>
      </c>
      <c r="BD4" s="35">
        <v>26</v>
      </c>
      <c r="BE4" s="44"/>
      <c r="BF4" s="43">
        <f>(BD4-BE4)/BD4</f>
        <v>1</v>
      </c>
      <c r="BG4" s="35">
        <v>22</v>
      </c>
      <c r="BH4" s="45"/>
      <c r="BI4" s="43">
        <f>(BG4-BH4)/BG4</f>
        <v>1</v>
      </c>
      <c r="BJ4" s="35">
        <v>22</v>
      </c>
      <c r="BK4" s="45"/>
      <c r="BL4" s="43">
        <f>(BJ4-BK4)/BJ4</f>
        <v>1</v>
      </c>
      <c r="BM4" s="35">
        <v>27</v>
      </c>
      <c r="BN4" s="45"/>
      <c r="BO4" s="43">
        <f>(BM4-BN4)/BM4</f>
        <v>1</v>
      </c>
    </row>
    <row r="5" spans="1:67" ht="16.5">
      <c r="A5" s="34"/>
      <c r="B5" s="35" t="s">
        <v>20</v>
      </c>
      <c r="C5" s="35">
        <v>21</v>
      </c>
      <c r="D5" s="35">
        <v>8</v>
      </c>
      <c r="E5" s="35"/>
      <c r="F5" s="35">
        <v>2</v>
      </c>
      <c r="G5" s="36">
        <f aca="true" t="shared" si="0" ref="G5:G46">(D5+F5)/(C5-E5)</f>
        <v>0.47619047619047616</v>
      </c>
      <c r="H5" s="37">
        <v>17</v>
      </c>
      <c r="I5" s="35">
        <v>10</v>
      </c>
      <c r="J5" s="35">
        <v>0</v>
      </c>
      <c r="K5" s="35">
        <v>1</v>
      </c>
      <c r="L5" s="38">
        <f>(I5+K5)/(H5-J5)</f>
        <v>0.6470588235294118</v>
      </c>
      <c r="M5" s="39">
        <v>17</v>
      </c>
      <c r="N5" s="35">
        <v>7</v>
      </c>
      <c r="O5" s="35">
        <v>0</v>
      </c>
      <c r="P5" s="35">
        <v>0</v>
      </c>
      <c r="Q5" s="40">
        <f>(N5+P5)/(M5-O5)</f>
        <v>0.4117647058823529</v>
      </c>
      <c r="R5" s="37">
        <v>17</v>
      </c>
      <c r="S5" s="35">
        <v>10</v>
      </c>
      <c r="T5" s="35">
        <v>0</v>
      </c>
      <c r="U5" s="35">
        <v>0</v>
      </c>
      <c r="V5" s="38">
        <f>(S5+U5)/(R5-T5)</f>
        <v>0.5882352941176471</v>
      </c>
      <c r="W5" s="39">
        <v>17</v>
      </c>
      <c r="X5" s="35">
        <v>12</v>
      </c>
      <c r="Y5" s="35">
        <v>0</v>
      </c>
      <c r="Z5" s="35">
        <v>0</v>
      </c>
      <c r="AA5" s="41">
        <f>(X5+Z5)/(W5-Y5)</f>
        <v>0.7058823529411765</v>
      </c>
      <c r="AB5" s="35">
        <v>20</v>
      </c>
      <c r="AC5" s="35">
        <v>14</v>
      </c>
      <c r="AD5" s="35">
        <v>0</v>
      </c>
      <c r="AE5" s="35">
        <v>1</v>
      </c>
      <c r="AF5" s="41">
        <f aca="true" t="shared" si="1" ref="AF5:AF48">AC5/AB5</f>
        <v>0.7</v>
      </c>
      <c r="AG5" s="35">
        <v>20</v>
      </c>
      <c r="AH5" s="35">
        <v>7</v>
      </c>
      <c r="AI5" s="35"/>
      <c r="AJ5" s="35"/>
      <c r="AK5" s="41">
        <f aca="true" t="shared" si="2" ref="AK5:AK48">AH5/AG5</f>
        <v>0.35</v>
      </c>
      <c r="AL5" s="35">
        <v>20</v>
      </c>
      <c r="AM5" s="35">
        <v>7</v>
      </c>
      <c r="AN5" s="41">
        <f aca="true" t="shared" si="3" ref="AN5:AN22">(AL5-AM5)/AL5</f>
        <v>0.65</v>
      </c>
      <c r="AO5" s="42">
        <v>20</v>
      </c>
      <c r="AP5" s="42">
        <v>1</v>
      </c>
      <c r="AQ5" s="43">
        <f aca="true" t="shared" si="4" ref="AQ5:AQ22">(AO5-AP5)/AO5</f>
        <v>0.95</v>
      </c>
      <c r="AR5" s="42">
        <v>5</v>
      </c>
      <c r="AS5" s="42">
        <v>0</v>
      </c>
      <c r="AT5" s="43">
        <f aca="true" t="shared" si="5" ref="AT5:AT48">(AR5-AS5)/AR5</f>
        <v>1</v>
      </c>
      <c r="AU5" s="35">
        <v>5</v>
      </c>
      <c r="AV5" s="44">
        <v>0</v>
      </c>
      <c r="AW5" s="43">
        <f>(AU5-AV5)/AU5</f>
        <v>1</v>
      </c>
      <c r="AX5" s="35">
        <v>37</v>
      </c>
      <c r="AY5" s="44">
        <v>0</v>
      </c>
      <c r="AZ5" s="43">
        <f>(AX5-AY5)/AX5</f>
        <v>1</v>
      </c>
      <c r="BA5" s="35">
        <v>37</v>
      </c>
      <c r="BB5" s="44">
        <v>0</v>
      </c>
      <c r="BC5" s="43">
        <f>(BA5-BB5)/BA5</f>
        <v>1</v>
      </c>
      <c r="BD5" s="35">
        <v>37</v>
      </c>
      <c r="BE5" s="44"/>
      <c r="BF5" s="43">
        <f>(BD5-BE5)/BD5</f>
        <v>1</v>
      </c>
      <c r="BG5" s="35">
        <v>30</v>
      </c>
      <c r="BH5" s="45"/>
      <c r="BI5" s="43">
        <f>(BG5-BH5)/BG5</f>
        <v>1</v>
      </c>
      <c r="BJ5" s="35">
        <v>30</v>
      </c>
      <c r="BK5" s="45"/>
      <c r="BL5" s="43">
        <f>(BJ5-BK5)/BJ5</f>
        <v>1</v>
      </c>
      <c r="BM5" s="35">
        <v>30</v>
      </c>
      <c r="BN5" s="45"/>
      <c r="BO5" s="43">
        <f aca="true" t="shared" si="6" ref="BO5:BO15">(BM5-BN5)/BM5</f>
        <v>1</v>
      </c>
    </row>
    <row r="6" spans="1:67" ht="16.5">
      <c r="A6" s="34" t="s">
        <v>21</v>
      </c>
      <c r="B6" s="35" t="s">
        <v>19</v>
      </c>
      <c r="C6" s="35"/>
      <c r="D6" s="35"/>
      <c r="E6" s="35"/>
      <c r="F6" s="35"/>
      <c r="G6" s="36"/>
      <c r="H6" s="37">
        <v>41</v>
      </c>
      <c r="I6" s="35">
        <v>19</v>
      </c>
      <c r="J6" s="35">
        <v>0</v>
      </c>
      <c r="K6" s="35">
        <v>0</v>
      </c>
      <c r="L6" s="38">
        <f>(I6+K6)/(H6-J6)</f>
        <v>0.4634146341463415</v>
      </c>
      <c r="M6" s="39">
        <v>41</v>
      </c>
      <c r="N6" s="35">
        <v>32</v>
      </c>
      <c r="O6" s="35">
        <v>0</v>
      </c>
      <c r="P6" s="35">
        <v>1</v>
      </c>
      <c r="Q6" s="40">
        <f>(N6+P6)/(M6-O6)</f>
        <v>0.8048780487804879</v>
      </c>
      <c r="R6" s="37">
        <v>39</v>
      </c>
      <c r="S6" s="35">
        <v>33</v>
      </c>
      <c r="T6" s="35">
        <v>2</v>
      </c>
      <c r="U6" s="35">
        <v>0</v>
      </c>
      <c r="V6" s="38">
        <f>(S6+U6)/(R6-T6)</f>
        <v>0.8918918918918919</v>
      </c>
      <c r="W6" s="39">
        <v>39</v>
      </c>
      <c r="X6" s="35">
        <v>27</v>
      </c>
      <c r="Y6" s="35">
        <v>1</v>
      </c>
      <c r="Z6" s="35">
        <v>1</v>
      </c>
      <c r="AA6" s="41">
        <f>(X6+Z6)/(W6-Y6)</f>
        <v>0.7368421052631579</v>
      </c>
      <c r="AB6" s="35">
        <v>43</v>
      </c>
      <c r="AC6" s="35">
        <v>37</v>
      </c>
      <c r="AD6" s="35">
        <v>1</v>
      </c>
      <c r="AE6" s="35">
        <v>0</v>
      </c>
      <c r="AF6" s="41">
        <f t="shared" si="1"/>
        <v>0.8604651162790697</v>
      </c>
      <c r="AG6" s="35">
        <v>43</v>
      </c>
      <c r="AH6" s="35">
        <v>36</v>
      </c>
      <c r="AI6" s="35"/>
      <c r="AJ6" s="35">
        <v>1</v>
      </c>
      <c r="AK6" s="41">
        <f t="shared" si="2"/>
        <v>0.8372093023255814</v>
      </c>
      <c r="AL6" s="35">
        <v>43</v>
      </c>
      <c r="AM6" s="35">
        <v>3</v>
      </c>
      <c r="AN6" s="41">
        <f t="shared" si="3"/>
        <v>0.9302325581395349</v>
      </c>
      <c r="AO6" s="42">
        <v>43</v>
      </c>
      <c r="AP6" s="42">
        <v>8</v>
      </c>
      <c r="AQ6" s="43">
        <f t="shared" si="4"/>
        <v>0.813953488372093</v>
      </c>
      <c r="AR6" s="42">
        <v>43</v>
      </c>
      <c r="AS6" s="42">
        <v>3</v>
      </c>
      <c r="AT6" s="43">
        <f t="shared" si="5"/>
        <v>0.9302325581395349</v>
      </c>
      <c r="AU6" s="35">
        <v>43</v>
      </c>
      <c r="AV6" s="44">
        <v>0</v>
      </c>
      <c r="AW6" s="43">
        <f>(AU6-AV6)/AU6</f>
        <v>1</v>
      </c>
      <c r="AX6" s="35">
        <v>34</v>
      </c>
      <c r="AY6" s="44">
        <v>0</v>
      </c>
      <c r="AZ6" s="43">
        <f>(AX6-AY6)/AX6</f>
        <v>1</v>
      </c>
      <c r="BA6" s="35">
        <v>34</v>
      </c>
      <c r="BB6" s="44">
        <v>0</v>
      </c>
      <c r="BC6" s="43">
        <f>(BA6-BB6)/BA6</f>
        <v>1</v>
      </c>
      <c r="BD6" s="35">
        <v>27</v>
      </c>
      <c r="BE6" s="44"/>
      <c r="BF6" s="43">
        <f>(BD6-BE6)/BD6</f>
        <v>1</v>
      </c>
      <c r="BG6" s="35">
        <v>23</v>
      </c>
      <c r="BH6" s="45"/>
      <c r="BI6" s="43">
        <f>(BG6-BH6)/BG6</f>
        <v>1</v>
      </c>
      <c r="BJ6" s="35">
        <v>23</v>
      </c>
      <c r="BK6" s="45"/>
      <c r="BL6" s="43">
        <f>(BJ6-BK6)/BJ6</f>
        <v>1</v>
      </c>
      <c r="BM6" s="35">
        <v>21</v>
      </c>
      <c r="BN6" s="45"/>
      <c r="BO6" s="43">
        <f t="shared" si="6"/>
        <v>1</v>
      </c>
    </row>
    <row r="7" spans="1:67" ht="16.5">
      <c r="A7" s="34"/>
      <c r="B7" s="35" t="s">
        <v>20</v>
      </c>
      <c r="C7" s="35"/>
      <c r="D7" s="35"/>
      <c r="E7" s="35"/>
      <c r="F7" s="35"/>
      <c r="G7" s="36"/>
      <c r="H7" s="37">
        <v>13</v>
      </c>
      <c r="I7" s="35">
        <v>5</v>
      </c>
      <c r="J7" s="35">
        <v>0</v>
      </c>
      <c r="K7" s="35">
        <v>0</v>
      </c>
      <c r="L7" s="38">
        <f aca="true" t="shared" si="7" ref="L7:L16">(I7+K7)/(H7-J7)</f>
        <v>0.38461538461538464</v>
      </c>
      <c r="M7" s="39">
        <v>13</v>
      </c>
      <c r="N7" s="35">
        <v>8</v>
      </c>
      <c r="O7" s="35">
        <v>0</v>
      </c>
      <c r="P7" s="35">
        <v>1</v>
      </c>
      <c r="Q7" s="40">
        <f aca="true" t="shared" si="8" ref="Q7:Q16">(N7+P7)/(M7-O7)</f>
        <v>0.6923076923076923</v>
      </c>
      <c r="R7" s="37">
        <v>13</v>
      </c>
      <c r="S7" s="35">
        <v>4</v>
      </c>
      <c r="T7" s="35">
        <v>0</v>
      </c>
      <c r="U7" s="35">
        <v>1</v>
      </c>
      <c r="V7" s="38">
        <f aca="true" t="shared" si="9" ref="V7:V16">(S7+U7)/(R7-T7)</f>
        <v>0.38461538461538464</v>
      </c>
      <c r="W7" s="39">
        <v>13</v>
      </c>
      <c r="X7" s="35">
        <v>7</v>
      </c>
      <c r="Y7" s="35">
        <v>0</v>
      </c>
      <c r="Z7" s="35">
        <v>0</v>
      </c>
      <c r="AA7" s="41">
        <f aca="true" t="shared" si="10" ref="AA7:AA20">(X7+Z7)/(W7-Y7)</f>
        <v>0.5384615384615384</v>
      </c>
      <c r="AB7" s="35">
        <v>15</v>
      </c>
      <c r="AC7" s="35">
        <v>12</v>
      </c>
      <c r="AD7" s="35">
        <v>0</v>
      </c>
      <c r="AE7" s="35">
        <v>2</v>
      </c>
      <c r="AF7" s="41">
        <f t="shared" si="1"/>
        <v>0.8</v>
      </c>
      <c r="AG7" s="35">
        <v>15</v>
      </c>
      <c r="AH7" s="35">
        <v>13</v>
      </c>
      <c r="AI7" s="35"/>
      <c r="AJ7" s="35">
        <v>1</v>
      </c>
      <c r="AK7" s="41">
        <f t="shared" si="2"/>
        <v>0.8666666666666667</v>
      </c>
      <c r="AL7" s="35">
        <v>15</v>
      </c>
      <c r="AM7" s="35">
        <v>11</v>
      </c>
      <c r="AN7" s="41">
        <f t="shared" si="3"/>
        <v>0.26666666666666666</v>
      </c>
      <c r="AO7" s="42">
        <v>15</v>
      </c>
      <c r="AP7" s="42">
        <v>11</v>
      </c>
      <c r="AQ7" s="43">
        <f t="shared" si="4"/>
        <v>0.26666666666666666</v>
      </c>
      <c r="AR7" s="42">
        <v>10</v>
      </c>
      <c r="AS7" s="42">
        <v>0</v>
      </c>
      <c r="AT7" s="43">
        <f t="shared" si="5"/>
        <v>1</v>
      </c>
      <c r="AU7" s="35">
        <v>10</v>
      </c>
      <c r="AV7" s="44">
        <v>2</v>
      </c>
      <c r="AW7" s="43">
        <f>(AU7-AV7)/AU7</f>
        <v>0.8</v>
      </c>
      <c r="AX7" s="35">
        <v>19</v>
      </c>
      <c r="AY7" s="44">
        <v>0</v>
      </c>
      <c r="AZ7" s="43">
        <f>(AX7-AY7)/AX7</f>
        <v>1</v>
      </c>
      <c r="BA7" s="35">
        <v>19</v>
      </c>
      <c r="BB7" s="44">
        <v>2</v>
      </c>
      <c r="BC7" s="43">
        <f>(BA7-BB7)/BA7</f>
        <v>0.8947368421052632</v>
      </c>
      <c r="BD7" s="35">
        <v>19</v>
      </c>
      <c r="BE7" s="44"/>
      <c r="BF7" s="43">
        <f>(BD7-BE7)/BD7</f>
        <v>1</v>
      </c>
      <c r="BG7" s="35">
        <v>15</v>
      </c>
      <c r="BH7" s="45"/>
      <c r="BI7" s="43">
        <f>(BG7-BH7)/BG7</f>
        <v>1</v>
      </c>
      <c r="BJ7" s="35">
        <v>15</v>
      </c>
      <c r="BK7" s="45"/>
      <c r="BL7" s="43">
        <f>(BJ7-BK7)/BJ7</f>
        <v>1</v>
      </c>
      <c r="BM7" s="35"/>
      <c r="BN7" s="45"/>
      <c r="BO7" s="43"/>
    </row>
    <row r="8" spans="1:67" ht="16.5">
      <c r="A8" s="46" t="s">
        <v>22</v>
      </c>
      <c r="B8" s="35" t="s">
        <v>19</v>
      </c>
      <c r="C8" s="35"/>
      <c r="D8" s="35"/>
      <c r="E8" s="35"/>
      <c r="F8" s="35"/>
      <c r="G8" s="36"/>
      <c r="H8" s="37">
        <v>24</v>
      </c>
      <c r="I8" s="35">
        <v>12</v>
      </c>
      <c r="J8" s="35">
        <v>0</v>
      </c>
      <c r="K8" s="35">
        <v>0</v>
      </c>
      <c r="L8" s="38">
        <f t="shared" si="7"/>
        <v>0.5</v>
      </c>
      <c r="M8" s="39">
        <v>24</v>
      </c>
      <c r="N8" s="35">
        <v>9</v>
      </c>
      <c r="O8" s="35">
        <v>0</v>
      </c>
      <c r="P8" s="35">
        <v>1</v>
      </c>
      <c r="Q8" s="40">
        <f t="shared" si="8"/>
        <v>0.4166666666666667</v>
      </c>
      <c r="R8" s="37">
        <v>24</v>
      </c>
      <c r="S8" s="35">
        <v>20</v>
      </c>
      <c r="T8" s="35">
        <v>2</v>
      </c>
      <c r="U8" s="35">
        <v>0</v>
      </c>
      <c r="V8" s="38">
        <f t="shared" si="9"/>
        <v>0.9090909090909091</v>
      </c>
      <c r="W8" s="39">
        <v>24</v>
      </c>
      <c r="X8" s="35">
        <v>23</v>
      </c>
      <c r="Y8" s="35">
        <v>0</v>
      </c>
      <c r="Z8" s="35">
        <v>0</v>
      </c>
      <c r="AA8" s="41">
        <f t="shared" si="10"/>
        <v>0.9583333333333334</v>
      </c>
      <c r="AB8" s="35">
        <v>26</v>
      </c>
      <c r="AC8" s="35">
        <v>19</v>
      </c>
      <c r="AD8" s="35">
        <v>0</v>
      </c>
      <c r="AE8" s="35">
        <v>0</v>
      </c>
      <c r="AF8" s="41">
        <f t="shared" si="1"/>
        <v>0.7307692307692307</v>
      </c>
      <c r="AG8" s="35">
        <v>26</v>
      </c>
      <c r="AH8" s="35">
        <v>22</v>
      </c>
      <c r="AI8" s="35"/>
      <c r="AJ8" s="35">
        <v>2</v>
      </c>
      <c r="AK8" s="41">
        <f t="shared" si="2"/>
        <v>0.8461538461538461</v>
      </c>
      <c r="AL8" s="35">
        <v>26</v>
      </c>
      <c r="AM8" s="35">
        <v>1</v>
      </c>
      <c r="AN8" s="41">
        <f t="shared" si="3"/>
        <v>0.9615384615384616</v>
      </c>
      <c r="AO8" s="42">
        <v>26</v>
      </c>
      <c r="AP8" s="42">
        <v>0</v>
      </c>
      <c r="AQ8" s="43">
        <f t="shared" si="4"/>
        <v>1</v>
      </c>
      <c r="AR8" s="42">
        <v>26</v>
      </c>
      <c r="AS8" s="42">
        <v>1</v>
      </c>
      <c r="AT8" s="43">
        <f t="shared" si="5"/>
        <v>0.9615384615384616</v>
      </c>
      <c r="AU8" s="35">
        <v>26</v>
      </c>
      <c r="AV8" s="44">
        <v>0</v>
      </c>
      <c r="AW8" s="43">
        <f>(AU8-AV8)/AU8</f>
        <v>1</v>
      </c>
      <c r="AX8" s="35">
        <v>14</v>
      </c>
      <c r="AY8" s="44">
        <v>0</v>
      </c>
      <c r="AZ8" s="43">
        <f>(AX8-AY8)/AX8</f>
        <v>1</v>
      </c>
      <c r="BA8" s="35">
        <v>14</v>
      </c>
      <c r="BB8" s="44">
        <v>2</v>
      </c>
      <c r="BC8" s="43">
        <f>(BA8-BB8)/BA8</f>
        <v>0.8571428571428571</v>
      </c>
      <c r="BD8" s="35">
        <v>14</v>
      </c>
      <c r="BE8" s="44"/>
      <c r="BF8" s="43">
        <f>(BD8-BE8)/BD8</f>
        <v>1</v>
      </c>
      <c r="BG8" s="35">
        <v>13</v>
      </c>
      <c r="BH8" s="45">
        <v>5</v>
      </c>
      <c r="BI8" s="43">
        <f>(BG8-BH8)/BG8</f>
        <v>0.6153846153846154</v>
      </c>
      <c r="BJ8" s="35">
        <v>13</v>
      </c>
      <c r="BK8" s="45"/>
      <c r="BL8" s="43">
        <f>(BJ8-BK8)/BJ8</f>
        <v>1</v>
      </c>
      <c r="BM8" s="35"/>
      <c r="BN8" s="45"/>
      <c r="BO8" s="43"/>
    </row>
    <row r="9" spans="1:67" ht="16.5">
      <c r="A9" s="47"/>
      <c r="B9" s="35" t="s">
        <v>20</v>
      </c>
      <c r="C9" s="35"/>
      <c r="D9" s="35"/>
      <c r="E9" s="35"/>
      <c r="F9" s="35"/>
      <c r="G9" s="36"/>
      <c r="H9" s="37">
        <v>9</v>
      </c>
      <c r="I9" s="35">
        <v>1</v>
      </c>
      <c r="J9" s="35">
        <v>0</v>
      </c>
      <c r="K9" s="35">
        <v>0</v>
      </c>
      <c r="L9" s="38">
        <f t="shared" si="7"/>
        <v>0.1111111111111111</v>
      </c>
      <c r="M9" s="39">
        <v>9</v>
      </c>
      <c r="N9" s="35">
        <v>2</v>
      </c>
      <c r="O9" s="35">
        <v>0</v>
      </c>
      <c r="P9" s="35">
        <v>1</v>
      </c>
      <c r="Q9" s="40">
        <f t="shared" si="8"/>
        <v>0.3333333333333333</v>
      </c>
      <c r="R9" s="37">
        <v>9</v>
      </c>
      <c r="S9" s="35">
        <v>4</v>
      </c>
      <c r="T9" s="35">
        <v>0</v>
      </c>
      <c r="U9" s="35">
        <v>0</v>
      </c>
      <c r="V9" s="38">
        <f t="shared" si="9"/>
        <v>0.4444444444444444</v>
      </c>
      <c r="W9" s="39">
        <v>9</v>
      </c>
      <c r="X9" s="35">
        <v>8</v>
      </c>
      <c r="Y9" s="35">
        <v>0</v>
      </c>
      <c r="Z9" s="35">
        <v>0</v>
      </c>
      <c r="AA9" s="41">
        <f t="shared" si="10"/>
        <v>0.8888888888888888</v>
      </c>
      <c r="AB9" s="35">
        <v>10</v>
      </c>
      <c r="AC9" s="35">
        <v>9</v>
      </c>
      <c r="AD9" s="35">
        <v>0</v>
      </c>
      <c r="AE9" s="35">
        <v>0</v>
      </c>
      <c r="AF9" s="41">
        <f t="shared" si="1"/>
        <v>0.9</v>
      </c>
      <c r="AG9" s="35">
        <v>10</v>
      </c>
      <c r="AH9" s="35">
        <v>8</v>
      </c>
      <c r="AI9" s="35"/>
      <c r="AJ9" s="35">
        <v>1</v>
      </c>
      <c r="AK9" s="41">
        <f t="shared" si="2"/>
        <v>0.8</v>
      </c>
      <c r="AL9" s="35">
        <v>10</v>
      </c>
      <c r="AM9" s="35">
        <v>0</v>
      </c>
      <c r="AN9" s="41">
        <f t="shared" si="3"/>
        <v>1</v>
      </c>
      <c r="AO9" s="42">
        <v>10</v>
      </c>
      <c r="AP9" s="42">
        <v>0</v>
      </c>
      <c r="AQ9" s="43">
        <f t="shared" si="4"/>
        <v>1</v>
      </c>
      <c r="AR9" s="42">
        <v>10</v>
      </c>
      <c r="AS9" s="42">
        <v>0</v>
      </c>
      <c r="AT9" s="43">
        <f t="shared" si="5"/>
        <v>1</v>
      </c>
      <c r="AU9" s="35"/>
      <c r="AV9" s="44"/>
      <c r="AW9" s="43"/>
      <c r="AX9" s="35"/>
      <c r="AY9" s="44"/>
      <c r="AZ9" s="43"/>
      <c r="BA9" s="35"/>
      <c r="BB9" s="44"/>
      <c r="BC9" s="43"/>
      <c r="BD9" s="35"/>
      <c r="BE9" s="44"/>
      <c r="BF9" s="43"/>
      <c r="BG9" s="35"/>
      <c r="BH9" s="45"/>
      <c r="BI9" s="43"/>
      <c r="BJ9" s="35"/>
      <c r="BK9" s="45"/>
      <c r="BL9" s="43"/>
      <c r="BM9" s="35"/>
      <c r="BN9" s="45"/>
      <c r="BO9" s="43"/>
    </row>
    <row r="10" spans="1:67" ht="16.5">
      <c r="A10" s="34" t="s">
        <v>23</v>
      </c>
      <c r="B10" s="35" t="s">
        <v>19</v>
      </c>
      <c r="C10" s="35">
        <v>28</v>
      </c>
      <c r="D10" s="35">
        <v>18</v>
      </c>
      <c r="E10" s="35"/>
      <c r="F10" s="35">
        <v>2</v>
      </c>
      <c r="G10" s="36">
        <f t="shared" si="0"/>
        <v>0.7142857142857143</v>
      </c>
      <c r="H10" s="37">
        <v>47</v>
      </c>
      <c r="I10" s="35">
        <v>19</v>
      </c>
      <c r="J10" s="35">
        <v>0</v>
      </c>
      <c r="K10" s="35">
        <v>0</v>
      </c>
      <c r="L10" s="38">
        <f t="shared" si="7"/>
        <v>0.40425531914893614</v>
      </c>
      <c r="M10" s="39">
        <v>47</v>
      </c>
      <c r="N10" s="35">
        <v>18</v>
      </c>
      <c r="O10" s="35">
        <v>0</v>
      </c>
      <c r="P10" s="35">
        <v>2</v>
      </c>
      <c r="Q10" s="40">
        <f t="shared" si="8"/>
        <v>0.425531914893617</v>
      </c>
      <c r="R10" s="37">
        <v>47</v>
      </c>
      <c r="S10" s="35">
        <v>26</v>
      </c>
      <c r="T10" s="35">
        <v>0</v>
      </c>
      <c r="U10" s="35">
        <v>2</v>
      </c>
      <c r="V10" s="38">
        <f t="shared" si="9"/>
        <v>0.5957446808510638</v>
      </c>
      <c r="W10" s="39">
        <v>47</v>
      </c>
      <c r="X10" s="35">
        <v>27</v>
      </c>
      <c r="Y10" s="35">
        <v>0</v>
      </c>
      <c r="Z10" s="35">
        <v>0</v>
      </c>
      <c r="AA10" s="41">
        <f t="shared" si="10"/>
        <v>0.574468085106383</v>
      </c>
      <c r="AB10" s="35">
        <v>51</v>
      </c>
      <c r="AC10" s="35">
        <v>27</v>
      </c>
      <c r="AD10" s="35">
        <v>1</v>
      </c>
      <c r="AE10" s="35">
        <v>0</v>
      </c>
      <c r="AF10" s="41">
        <f t="shared" si="1"/>
        <v>0.5294117647058824</v>
      </c>
      <c r="AG10" s="35">
        <v>51</v>
      </c>
      <c r="AH10" s="35">
        <v>38</v>
      </c>
      <c r="AI10" s="35"/>
      <c r="AJ10" s="35">
        <v>1</v>
      </c>
      <c r="AK10" s="41">
        <f t="shared" si="2"/>
        <v>0.7450980392156863</v>
      </c>
      <c r="AL10" s="35">
        <v>51</v>
      </c>
      <c r="AM10" s="35">
        <v>18</v>
      </c>
      <c r="AN10" s="41">
        <f t="shared" si="3"/>
        <v>0.6470588235294118</v>
      </c>
      <c r="AO10" s="42">
        <v>51</v>
      </c>
      <c r="AP10" s="42">
        <v>16</v>
      </c>
      <c r="AQ10" s="43">
        <f t="shared" si="4"/>
        <v>0.6862745098039216</v>
      </c>
      <c r="AR10" s="42">
        <v>51</v>
      </c>
      <c r="AS10" s="42">
        <v>0</v>
      </c>
      <c r="AT10" s="43">
        <f t="shared" si="5"/>
        <v>1</v>
      </c>
      <c r="AU10" s="35">
        <v>51</v>
      </c>
      <c r="AV10" s="44">
        <v>0</v>
      </c>
      <c r="AW10" s="43">
        <f aca="true" t="shared" si="11" ref="AW10:AW27">(AU10-AV10)/AU10</f>
        <v>1</v>
      </c>
      <c r="AX10" s="35">
        <v>46</v>
      </c>
      <c r="AY10" s="44">
        <v>0</v>
      </c>
      <c r="AZ10" s="43">
        <f aca="true" t="shared" si="12" ref="AZ10:AZ27">(AX10-AY10)/AX10</f>
        <v>1</v>
      </c>
      <c r="BA10" s="35">
        <v>51</v>
      </c>
      <c r="BB10" s="44">
        <v>2</v>
      </c>
      <c r="BC10" s="43">
        <f aca="true" t="shared" si="13" ref="BC10:BC16">(BA10-BB10)/BA10</f>
        <v>0.9607843137254902</v>
      </c>
      <c r="BD10" s="35">
        <v>50</v>
      </c>
      <c r="BE10" s="44"/>
      <c r="BF10" s="43">
        <f aca="true" t="shared" si="14" ref="BF10:BF16">(BD10-BE10)/BD10</f>
        <v>1</v>
      </c>
      <c r="BG10" s="35">
        <v>50</v>
      </c>
      <c r="BH10" s="45"/>
      <c r="BI10" s="43">
        <f aca="true" t="shared" si="15" ref="BI10:BI16">(BG10-BH10)/BG10</f>
        <v>1</v>
      </c>
      <c r="BJ10" s="35">
        <v>50</v>
      </c>
      <c r="BK10" s="45">
        <v>1</v>
      </c>
      <c r="BL10" s="43">
        <f aca="true" t="shared" si="16" ref="BL10:BL16">(BJ10-BK10)/BJ10</f>
        <v>0.98</v>
      </c>
      <c r="BM10" s="35">
        <v>50</v>
      </c>
      <c r="BN10" s="45"/>
      <c r="BO10" s="43">
        <f t="shared" si="6"/>
        <v>1</v>
      </c>
    </row>
    <row r="11" spans="1:67" ht="16.5">
      <c r="A11" s="34"/>
      <c r="B11" s="35" t="s">
        <v>20</v>
      </c>
      <c r="C11" s="35">
        <v>17</v>
      </c>
      <c r="D11" s="35">
        <v>8</v>
      </c>
      <c r="E11" s="35"/>
      <c r="F11" s="35"/>
      <c r="G11" s="36">
        <f t="shared" si="0"/>
        <v>0.47058823529411764</v>
      </c>
      <c r="H11" s="37">
        <v>20</v>
      </c>
      <c r="I11" s="35">
        <v>9</v>
      </c>
      <c r="J11" s="35">
        <v>0</v>
      </c>
      <c r="K11" s="35">
        <v>1</v>
      </c>
      <c r="L11" s="38">
        <f t="shared" si="7"/>
        <v>0.5</v>
      </c>
      <c r="M11" s="39">
        <v>30</v>
      </c>
      <c r="N11" s="35">
        <v>14</v>
      </c>
      <c r="O11" s="35">
        <v>0</v>
      </c>
      <c r="P11" s="35">
        <v>1</v>
      </c>
      <c r="Q11" s="40">
        <f t="shared" si="8"/>
        <v>0.5</v>
      </c>
      <c r="R11" s="37">
        <v>36</v>
      </c>
      <c r="S11" s="35">
        <v>13</v>
      </c>
      <c r="T11" s="35">
        <v>0</v>
      </c>
      <c r="U11" s="35">
        <v>0</v>
      </c>
      <c r="V11" s="38">
        <f t="shared" si="9"/>
        <v>0.3611111111111111</v>
      </c>
      <c r="W11" s="39">
        <v>36</v>
      </c>
      <c r="X11" s="35">
        <v>14</v>
      </c>
      <c r="Y11" s="35">
        <v>0</v>
      </c>
      <c r="Z11" s="35">
        <v>1</v>
      </c>
      <c r="AA11" s="41">
        <f t="shared" si="10"/>
        <v>0.4166666666666667</v>
      </c>
      <c r="AB11" s="35">
        <v>42</v>
      </c>
      <c r="AC11" s="35">
        <v>27</v>
      </c>
      <c r="AD11" s="35">
        <v>0</v>
      </c>
      <c r="AE11" s="35">
        <v>1</v>
      </c>
      <c r="AF11" s="41">
        <f t="shared" si="1"/>
        <v>0.6428571428571429</v>
      </c>
      <c r="AG11" s="35">
        <v>42</v>
      </c>
      <c r="AH11" s="35">
        <v>34</v>
      </c>
      <c r="AI11" s="35"/>
      <c r="AJ11" s="35">
        <v>3</v>
      </c>
      <c r="AK11" s="41">
        <f t="shared" si="2"/>
        <v>0.8095238095238095</v>
      </c>
      <c r="AL11" s="35">
        <v>42</v>
      </c>
      <c r="AM11" s="35">
        <v>23</v>
      </c>
      <c r="AN11" s="41">
        <f t="shared" si="3"/>
        <v>0.4523809523809524</v>
      </c>
      <c r="AO11" s="42">
        <v>42</v>
      </c>
      <c r="AP11" s="45">
        <v>1</v>
      </c>
      <c r="AQ11" s="43">
        <f t="shared" si="4"/>
        <v>0.9761904761904762</v>
      </c>
      <c r="AR11" s="42">
        <v>42</v>
      </c>
      <c r="AS11" s="45">
        <v>14</v>
      </c>
      <c r="AT11" s="43">
        <f t="shared" si="5"/>
        <v>0.6666666666666666</v>
      </c>
      <c r="AU11" s="35">
        <v>40</v>
      </c>
      <c r="AV11" s="44">
        <v>0</v>
      </c>
      <c r="AW11" s="43">
        <f t="shared" si="11"/>
        <v>1</v>
      </c>
      <c r="AX11" s="35">
        <v>40</v>
      </c>
      <c r="AY11" s="44">
        <v>1</v>
      </c>
      <c r="AZ11" s="43">
        <f t="shared" si="12"/>
        <v>0.975</v>
      </c>
      <c r="BA11" s="35">
        <v>40</v>
      </c>
      <c r="BB11" s="44">
        <v>2</v>
      </c>
      <c r="BC11" s="43">
        <f t="shared" si="13"/>
        <v>0.95</v>
      </c>
      <c r="BD11" s="35">
        <v>40</v>
      </c>
      <c r="BE11" s="44"/>
      <c r="BF11" s="43">
        <f t="shared" si="14"/>
        <v>1</v>
      </c>
      <c r="BG11" s="35">
        <v>40</v>
      </c>
      <c r="BH11" s="45"/>
      <c r="BI11" s="43">
        <f t="shared" si="15"/>
        <v>1</v>
      </c>
      <c r="BJ11" s="35">
        <v>40</v>
      </c>
      <c r="BK11" s="45"/>
      <c r="BL11" s="43">
        <f t="shared" si="16"/>
        <v>1</v>
      </c>
      <c r="BM11" s="35">
        <v>30</v>
      </c>
      <c r="BN11" s="45"/>
      <c r="BO11" s="43">
        <f t="shared" si="6"/>
        <v>1</v>
      </c>
    </row>
    <row r="12" spans="1:67" ht="16.5">
      <c r="A12" s="34" t="s">
        <v>24</v>
      </c>
      <c r="B12" s="35" t="s">
        <v>19</v>
      </c>
      <c r="C12" s="35">
        <v>41</v>
      </c>
      <c r="D12" s="35">
        <v>24</v>
      </c>
      <c r="E12" s="35"/>
      <c r="F12" s="35"/>
      <c r="G12" s="36">
        <f t="shared" si="0"/>
        <v>0.5853658536585366</v>
      </c>
      <c r="H12" s="37">
        <v>50</v>
      </c>
      <c r="I12" s="35">
        <v>29</v>
      </c>
      <c r="J12" s="35">
        <v>0</v>
      </c>
      <c r="K12" s="35">
        <v>0</v>
      </c>
      <c r="L12" s="38">
        <f t="shared" si="7"/>
        <v>0.58</v>
      </c>
      <c r="M12" s="39">
        <v>50</v>
      </c>
      <c r="N12" s="35">
        <v>37</v>
      </c>
      <c r="O12" s="35">
        <v>0</v>
      </c>
      <c r="P12" s="35">
        <v>0</v>
      </c>
      <c r="Q12" s="40">
        <f t="shared" si="8"/>
        <v>0.74</v>
      </c>
      <c r="R12" s="37">
        <v>50</v>
      </c>
      <c r="S12" s="35">
        <v>32</v>
      </c>
      <c r="T12" s="35">
        <v>0</v>
      </c>
      <c r="U12" s="35">
        <v>0</v>
      </c>
      <c r="V12" s="38">
        <f t="shared" si="9"/>
        <v>0.64</v>
      </c>
      <c r="W12" s="39">
        <v>50</v>
      </c>
      <c r="X12" s="35">
        <v>42</v>
      </c>
      <c r="Y12" s="35">
        <v>0</v>
      </c>
      <c r="Z12" s="35">
        <v>1</v>
      </c>
      <c r="AA12" s="41">
        <f t="shared" si="10"/>
        <v>0.86</v>
      </c>
      <c r="AB12" s="35">
        <v>51</v>
      </c>
      <c r="AC12" s="35">
        <v>40</v>
      </c>
      <c r="AD12" s="35">
        <v>1</v>
      </c>
      <c r="AE12" s="35">
        <v>0</v>
      </c>
      <c r="AF12" s="41">
        <f t="shared" si="1"/>
        <v>0.7843137254901961</v>
      </c>
      <c r="AG12" s="35">
        <v>51</v>
      </c>
      <c r="AH12" s="35">
        <v>47</v>
      </c>
      <c r="AI12" s="35">
        <v>3</v>
      </c>
      <c r="AJ12" s="35"/>
      <c r="AK12" s="41">
        <f t="shared" si="2"/>
        <v>0.9215686274509803</v>
      </c>
      <c r="AL12" s="35">
        <v>51</v>
      </c>
      <c r="AM12" s="35">
        <v>0</v>
      </c>
      <c r="AN12" s="41">
        <f t="shared" si="3"/>
        <v>1</v>
      </c>
      <c r="AO12" s="42">
        <v>51</v>
      </c>
      <c r="AP12" s="45">
        <v>0</v>
      </c>
      <c r="AQ12" s="43">
        <f t="shared" si="4"/>
        <v>1</v>
      </c>
      <c r="AR12" s="42">
        <v>54</v>
      </c>
      <c r="AS12" s="45">
        <v>0</v>
      </c>
      <c r="AT12" s="43">
        <f t="shared" si="5"/>
        <v>1</v>
      </c>
      <c r="AU12" s="35">
        <v>54</v>
      </c>
      <c r="AV12" s="44">
        <v>2</v>
      </c>
      <c r="AW12" s="43">
        <f t="shared" si="11"/>
        <v>0.9629629629629629</v>
      </c>
      <c r="AX12" s="35">
        <v>44</v>
      </c>
      <c r="AY12" s="44">
        <v>0</v>
      </c>
      <c r="AZ12" s="43">
        <f t="shared" si="12"/>
        <v>1</v>
      </c>
      <c r="BA12" s="35">
        <v>44</v>
      </c>
      <c r="BB12" s="44">
        <v>11</v>
      </c>
      <c r="BC12" s="43">
        <f t="shared" si="13"/>
        <v>0.75</v>
      </c>
      <c r="BD12" s="35">
        <v>42</v>
      </c>
      <c r="BE12" s="44"/>
      <c r="BF12" s="43">
        <f t="shared" si="14"/>
        <v>1</v>
      </c>
      <c r="BG12" s="35">
        <v>41</v>
      </c>
      <c r="BH12" s="45">
        <v>1</v>
      </c>
      <c r="BI12" s="43">
        <f t="shared" si="15"/>
        <v>0.975609756097561</v>
      </c>
      <c r="BJ12" s="35">
        <v>41</v>
      </c>
      <c r="BK12" s="45">
        <v>2</v>
      </c>
      <c r="BL12" s="43">
        <f t="shared" si="16"/>
        <v>0.9512195121951219</v>
      </c>
      <c r="BM12" s="35">
        <v>41</v>
      </c>
      <c r="BN12" s="45">
        <v>5</v>
      </c>
      <c r="BO12" s="43">
        <f t="shared" si="6"/>
        <v>0.8780487804878049</v>
      </c>
    </row>
    <row r="13" spans="1:67" ht="16.5">
      <c r="A13" s="34"/>
      <c r="B13" s="35" t="s">
        <v>20</v>
      </c>
      <c r="C13" s="35">
        <v>10</v>
      </c>
      <c r="D13" s="35">
        <v>2</v>
      </c>
      <c r="E13" s="35"/>
      <c r="F13" s="35">
        <v>1</v>
      </c>
      <c r="G13" s="36">
        <f t="shared" si="0"/>
        <v>0.3</v>
      </c>
      <c r="H13" s="37">
        <v>17</v>
      </c>
      <c r="I13" s="35">
        <v>13</v>
      </c>
      <c r="J13" s="35">
        <v>0</v>
      </c>
      <c r="K13" s="35">
        <v>0</v>
      </c>
      <c r="L13" s="38">
        <f t="shared" si="7"/>
        <v>0.7647058823529411</v>
      </c>
      <c r="M13" s="39">
        <v>17</v>
      </c>
      <c r="N13" s="35">
        <v>9</v>
      </c>
      <c r="O13" s="35">
        <v>0</v>
      </c>
      <c r="P13" s="35">
        <v>0</v>
      </c>
      <c r="Q13" s="40">
        <f t="shared" si="8"/>
        <v>0.5294117647058824</v>
      </c>
      <c r="R13" s="37">
        <v>17</v>
      </c>
      <c r="S13" s="35">
        <v>6</v>
      </c>
      <c r="T13" s="35">
        <v>0</v>
      </c>
      <c r="U13" s="35">
        <v>0</v>
      </c>
      <c r="V13" s="38">
        <f t="shared" si="9"/>
        <v>0.35294117647058826</v>
      </c>
      <c r="W13" s="39">
        <v>17</v>
      </c>
      <c r="X13" s="35">
        <v>12</v>
      </c>
      <c r="Y13" s="35">
        <v>0</v>
      </c>
      <c r="Z13" s="35">
        <v>0</v>
      </c>
      <c r="AA13" s="41">
        <f t="shared" si="10"/>
        <v>0.7058823529411765</v>
      </c>
      <c r="AB13" s="35">
        <v>20</v>
      </c>
      <c r="AC13" s="35">
        <v>12</v>
      </c>
      <c r="AD13" s="35">
        <v>0</v>
      </c>
      <c r="AE13" s="35">
        <v>1</v>
      </c>
      <c r="AF13" s="41">
        <f t="shared" si="1"/>
        <v>0.6</v>
      </c>
      <c r="AG13" s="35">
        <v>20</v>
      </c>
      <c r="AH13" s="35">
        <v>19</v>
      </c>
      <c r="AI13" s="35"/>
      <c r="AJ13" s="35"/>
      <c r="AK13" s="41">
        <f t="shared" si="2"/>
        <v>0.95</v>
      </c>
      <c r="AL13" s="35">
        <v>20</v>
      </c>
      <c r="AM13" s="35">
        <v>1</v>
      </c>
      <c r="AN13" s="41">
        <f t="shared" si="3"/>
        <v>0.95</v>
      </c>
      <c r="AO13" s="42">
        <v>20</v>
      </c>
      <c r="AP13" s="45">
        <v>6</v>
      </c>
      <c r="AQ13" s="43">
        <f t="shared" si="4"/>
        <v>0.7</v>
      </c>
      <c r="AR13" s="42">
        <v>20</v>
      </c>
      <c r="AS13" s="45">
        <v>1</v>
      </c>
      <c r="AT13" s="43">
        <f t="shared" si="5"/>
        <v>0.95</v>
      </c>
      <c r="AU13" s="35">
        <v>20</v>
      </c>
      <c r="AV13" s="44">
        <v>0</v>
      </c>
      <c r="AW13" s="43">
        <f t="shared" si="11"/>
        <v>1</v>
      </c>
      <c r="AX13" s="35">
        <v>30</v>
      </c>
      <c r="AY13" s="44">
        <v>4</v>
      </c>
      <c r="AZ13" s="43">
        <f t="shared" si="12"/>
        <v>0.8666666666666667</v>
      </c>
      <c r="BA13" s="35">
        <v>30</v>
      </c>
      <c r="BB13" s="44">
        <v>0</v>
      </c>
      <c r="BC13" s="43">
        <f t="shared" si="13"/>
        <v>1</v>
      </c>
      <c r="BD13" s="35">
        <v>30</v>
      </c>
      <c r="BE13" s="44"/>
      <c r="BF13" s="43">
        <f t="shared" si="14"/>
        <v>1</v>
      </c>
      <c r="BG13" s="35">
        <v>30</v>
      </c>
      <c r="BH13" s="45">
        <v>6</v>
      </c>
      <c r="BI13" s="43">
        <f t="shared" si="15"/>
        <v>0.8</v>
      </c>
      <c r="BJ13" s="35">
        <v>30</v>
      </c>
      <c r="BK13" s="45">
        <v>5</v>
      </c>
      <c r="BL13" s="43">
        <f t="shared" si="16"/>
        <v>0.8333333333333334</v>
      </c>
      <c r="BM13" s="35">
        <v>30</v>
      </c>
      <c r="BN13" s="45">
        <v>7</v>
      </c>
      <c r="BO13" s="43">
        <f t="shared" si="6"/>
        <v>0.7666666666666667</v>
      </c>
    </row>
    <row r="14" spans="1:67" ht="16.5">
      <c r="A14" s="34" t="s">
        <v>25</v>
      </c>
      <c r="B14" s="35" t="s">
        <v>19</v>
      </c>
      <c r="C14" s="35">
        <v>41</v>
      </c>
      <c r="D14" s="35">
        <v>28</v>
      </c>
      <c r="E14" s="35">
        <v>2</v>
      </c>
      <c r="F14" s="35"/>
      <c r="G14" s="36">
        <f t="shared" si="0"/>
        <v>0.717948717948718</v>
      </c>
      <c r="H14" s="37">
        <v>45</v>
      </c>
      <c r="I14" s="35">
        <v>32</v>
      </c>
      <c r="J14" s="35">
        <v>0</v>
      </c>
      <c r="K14" s="35">
        <v>0</v>
      </c>
      <c r="L14" s="38">
        <f t="shared" si="7"/>
        <v>0.7111111111111111</v>
      </c>
      <c r="M14" s="39">
        <v>45</v>
      </c>
      <c r="N14" s="35">
        <v>36</v>
      </c>
      <c r="O14" s="35">
        <v>0</v>
      </c>
      <c r="P14" s="35">
        <v>0</v>
      </c>
      <c r="Q14" s="40">
        <f t="shared" si="8"/>
        <v>0.8</v>
      </c>
      <c r="R14" s="37">
        <v>45</v>
      </c>
      <c r="S14" s="35">
        <v>37</v>
      </c>
      <c r="T14" s="35">
        <v>0</v>
      </c>
      <c r="U14" s="35">
        <v>1</v>
      </c>
      <c r="V14" s="38">
        <f t="shared" si="9"/>
        <v>0.8444444444444444</v>
      </c>
      <c r="W14" s="39">
        <v>45</v>
      </c>
      <c r="X14" s="35">
        <v>29</v>
      </c>
      <c r="Y14" s="35">
        <v>1</v>
      </c>
      <c r="Z14" s="35">
        <v>0</v>
      </c>
      <c r="AA14" s="41">
        <f t="shared" si="10"/>
        <v>0.6590909090909091</v>
      </c>
      <c r="AB14" s="35">
        <v>48</v>
      </c>
      <c r="AC14" s="35">
        <v>34</v>
      </c>
      <c r="AD14" s="35">
        <v>1</v>
      </c>
      <c r="AE14" s="35">
        <v>1</v>
      </c>
      <c r="AF14" s="41">
        <f t="shared" si="1"/>
        <v>0.7083333333333334</v>
      </c>
      <c r="AG14" s="35">
        <v>48</v>
      </c>
      <c r="AH14" s="35">
        <v>48</v>
      </c>
      <c r="AI14" s="35"/>
      <c r="AJ14" s="35"/>
      <c r="AK14" s="41">
        <f t="shared" si="2"/>
        <v>1</v>
      </c>
      <c r="AL14" s="35">
        <v>48</v>
      </c>
      <c r="AM14" s="35">
        <v>0</v>
      </c>
      <c r="AN14" s="41">
        <f t="shared" si="3"/>
        <v>1</v>
      </c>
      <c r="AO14" s="42">
        <v>48</v>
      </c>
      <c r="AP14" s="45">
        <v>0</v>
      </c>
      <c r="AQ14" s="43">
        <f t="shared" si="4"/>
        <v>1</v>
      </c>
      <c r="AR14" s="42">
        <v>48</v>
      </c>
      <c r="AS14" s="45">
        <v>0</v>
      </c>
      <c r="AT14" s="43">
        <f t="shared" si="5"/>
        <v>1</v>
      </c>
      <c r="AU14" s="35">
        <v>48</v>
      </c>
      <c r="AV14" s="44">
        <v>0</v>
      </c>
      <c r="AW14" s="43">
        <f t="shared" si="11"/>
        <v>1</v>
      </c>
      <c r="AX14" s="35">
        <v>45</v>
      </c>
      <c r="AY14" s="44">
        <v>0</v>
      </c>
      <c r="AZ14" s="43">
        <f t="shared" si="12"/>
        <v>1</v>
      </c>
      <c r="BA14" s="35">
        <v>45</v>
      </c>
      <c r="BB14" s="44">
        <v>0</v>
      </c>
      <c r="BC14" s="43">
        <f t="shared" si="13"/>
        <v>1</v>
      </c>
      <c r="BD14" s="35">
        <v>45</v>
      </c>
      <c r="BE14" s="44"/>
      <c r="BF14" s="43">
        <f t="shared" si="14"/>
        <v>1</v>
      </c>
      <c r="BG14" s="35">
        <v>44</v>
      </c>
      <c r="BH14" s="45"/>
      <c r="BI14" s="43">
        <f t="shared" si="15"/>
        <v>1</v>
      </c>
      <c r="BJ14" s="35">
        <v>44</v>
      </c>
      <c r="BK14" s="45"/>
      <c r="BL14" s="43">
        <f t="shared" si="16"/>
        <v>1</v>
      </c>
      <c r="BM14" s="35">
        <v>44</v>
      </c>
      <c r="BN14" s="45"/>
      <c r="BO14" s="43">
        <f t="shared" si="6"/>
        <v>1</v>
      </c>
    </row>
    <row r="15" spans="1:67" ht="16.5">
      <c r="A15" s="34"/>
      <c r="B15" s="35" t="s">
        <v>20</v>
      </c>
      <c r="C15" s="35">
        <v>36</v>
      </c>
      <c r="D15" s="35">
        <v>34</v>
      </c>
      <c r="E15" s="35"/>
      <c r="F15" s="35"/>
      <c r="G15" s="36">
        <f t="shared" si="0"/>
        <v>0.9444444444444444</v>
      </c>
      <c r="H15" s="37">
        <v>37</v>
      </c>
      <c r="I15" s="35">
        <v>33</v>
      </c>
      <c r="J15" s="35">
        <v>0</v>
      </c>
      <c r="K15" s="35">
        <v>1</v>
      </c>
      <c r="L15" s="38">
        <f t="shared" si="7"/>
        <v>0.918918918918919</v>
      </c>
      <c r="M15" s="39">
        <v>37</v>
      </c>
      <c r="N15" s="35">
        <v>30</v>
      </c>
      <c r="O15" s="35">
        <v>0</v>
      </c>
      <c r="P15" s="35">
        <v>0</v>
      </c>
      <c r="Q15" s="40">
        <f t="shared" si="8"/>
        <v>0.8108108108108109</v>
      </c>
      <c r="R15" s="37">
        <v>34</v>
      </c>
      <c r="S15" s="35">
        <v>32</v>
      </c>
      <c r="T15" s="35">
        <v>0</v>
      </c>
      <c r="U15" s="35">
        <v>1</v>
      </c>
      <c r="V15" s="38">
        <f t="shared" si="9"/>
        <v>0.9705882352941176</v>
      </c>
      <c r="W15" s="39">
        <v>34</v>
      </c>
      <c r="X15" s="35">
        <v>33</v>
      </c>
      <c r="Y15" s="35">
        <v>0</v>
      </c>
      <c r="Z15" s="35">
        <v>1</v>
      </c>
      <c r="AA15" s="41">
        <f t="shared" si="10"/>
        <v>1</v>
      </c>
      <c r="AB15" s="35">
        <v>40</v>
      </c>
      <c r="AC15" s="35">
        <v>29</v>
      </c>
      <c r="AD15" s="35">
        <v>0</v>
      </c>
      <c r="AE15" s="35">
        <v>1</v>
      </c>
      <c r="AF15" s="41">
        <f t="shared" si="1"/>
        <v>0.725</v>
      </c>
      <c r="AG15" s="35">
        <v>40</v>
      </c>
      <c r="AH15" s="35">
        <v>39</v>
      </c>
      <c r="AI15" s="35"/>
      <c r="AJ15" s="35"/>
      <c r="AK15" s="41">
        <f t="shared" si="2"/>
        <v>0.975</v>
      </c>
      <c r="AL15" s="35">
        <v>40</v>
      </c>
      <c r="AM15" s="35">
        <v>1</v>
      </c>
      <c r="AN15" s="41">
        <f t="shared" si="3"/>
        <v>0.975</v>
      </c>
      <c r="AO15" s="42">
        <v>40</v>
      </c>
      <c r="AP15" s="45">
        <v>2</v>
      </c>
      <c r="AQ15" s="43">
        <f t="shared" si="4"/>
        <v>0.95</v>
      </c>
      <c r="AR15" s="42">
        <v>50</v>
      </c>
      <c r="AS15" s="45">
        <v>4</v>
      </c>
      <c r="AT15" s="43">
        <f t="shared" si="5"/>
        <v>0.92</v>
      </c>
      <c r="AU15" s="35">
        <v>50</v>
      </c>
      <c r="AV15" s="44">
        <v>0</v>
      </c>
      <c r="AW15" s="43">
        <f t="shared" si="11"/>
        <v>1</v>
      </c>
      <c r="AX15" s="35">
        <v>50</v>
      </c>
      <c r="AY15" s="44">
        <v>0</v>
      </c>
      <c r="AZ15" s="43">
        <f t="shared" si="12"/>
        <v>1</v>
      </c>
      <c r="BA15" s="35">
        <v>50</v>
      </c>
      <c r="BB15" s="44">
        <v>0</v>
      </c>
      <c r="BC15" s="43">
        <f t="shared" si="13"/>
        <v>1</v>
      </c>
      <c r="BD15" s="35">
        <v>50</v>
      </c>
      <c r="BE15" s="44"/>
      <c r="BF15" s="43">
        <f t="shared" si="14"/>
        <v>1</v>
      </c>
      <c r="BG15" s="35">
        <v>40</v>
      </c>
      <c r="BH15" s="45"/>
      <c r="BI15" s="43">
        <f t="shared" si="15"/>
        <v>1</v>
      </c>
      <c r="BJ15" s="35">
        <v>40</v>
      </c>
      <c r="BK15" s="45"/>
      <c r="BL15" s="43">
        <f t="shared" si="16"/>
        <v>1</v>
      </c>
      <c r="BM15" s="35">
        <v>40</v>
      </c>
      <c r="BN15" s="45"/>
      <c r="BO15" s="43">
        <f t="shared" si="6"/>
        <v>1</v>
      </c>
    </row>
    <row r="16" spans="1:67" ht="16.5">
      <c r="A16" s="35" t="s">
        <v>26</v>
      </c>
      <c r="B16" s="35" t="s">
        <v>19</v>
      </c>
      <c r="C16" s="35">
        <v>8</v>
      </c>
      <c r="D16" s="35">
        <v>5</v>
      </c>
      <c r="E16" s="35"/>
      <c r="F16" s="35"/>
      <c r="G16" s="36">
        <f t="shared" si="0"/>
        <v>0.625</v>
      </c>
      <c r="H16" s="37">
        <v>12</v>
      </c>
      <c r="I16" s="35">
        <v>5</v>
      </c>
      <c r="J16" s="35">
        <v>0</v>
      </c>
      <c r="K16" s="35">
        <v>2</v>
      </c>
      <c r="L16" s="38">
        <f t="shared" si="7"/>
        <v>0.5833333333333334</v>
      </c>
      <c r="M16" s="39">
        <v>15</v>
      </c>
      <c r="N16" s="35">
        <v>7</v>
      </c>
      <c r="O16" s="35">
        <v>0</v>
      </c>
      <c r="P16" s="35">
        <v>0</v>
      </c>
      <c r="Q16" s="40">
        <f t="shared" si="8"/>
        <v>0.4666666666666667</v>
      </c>
      <c r="R16" s="37">
        <v>15</v>
      </c>
      <c r="S16" s="35">
        <v>8</v>
      </c>
      <c r="T16" s="35">
        <v>0</v>
      </c>
      <c r="U16" s="35">
        <v>0</v>
      </c>
      <c r="V16" s="38">
        <f t="shared" si="9"/>
        <v>0.5333333333333333</v>
      </c>
      <c r="W16" s="39">
        <v>15</v>
      </c>
      <c r="X16" s="35">
        <v>9</v>
      </c>
      <c r="Y16" s="35">
        <v>0</v>
      </c>
      <c r="Z16" s="35">
        <v>0</v>
      </c>
      <c r="AA16" s="41">
        <f t="shared" si="10"/>
        <v>0.6</v>
      </c>
      <c r="AB16" s="35">
        <v>15</v>
      </c>
      <c r="AC16" s="35">
        <v>9</v>
      </c>
      <c r="AD16" s="35">
        <v>0</v>
      </c>
      <c r="AE16" s="35">
        <v>0</v>
      </c>
      <c r="AF16" s="41">
        <f t="shared" si="1"/>
        <v>0.6</v>
      </c>
      <c r="AG16" s="35">
        <v>15</v>
      </c>
      <c r="AH16" s="35">
        <v>13</v>
      </c>
      <c r="AI16" s="35"/>
      <c r="AJ16" s="35"/>
      <c r="AK16" s="41">
        <f t="shared" si="2"/>
        <v>0.8666666666666667</v>
      </c>
      <c r="AL16" s="35">
        <v>15</v>
      </c>
      <c r="AM16" s="35">
        <v>2</v>
      </c>
      <c r="AN16" s="41">
        <f t="shared" si="3"/>
        <v>0.8666666666666667</v>
      </c>
      <c r="AO16" s="42">
        <v>15</v>
      </c>
      <c r="AP16" s="45">
        <v>5</v>
      </c>
      <c r="AQ16" s="43">
        <f t="shared" si="4"/>
        <v>0.6666666666666666</v>
      </c>
      <c r="AR16" s="42">
        <v>15</v>
      </c>
      <c r="AS16" s="45">
        <v>0</v>
      </c>
      <c r="AT16" s="43">
        <f t="shared" si="5"/>
        <v>1</v>
      </c>
      <c r="AU16" s="35">
        <v>15</v>
      </c>
      <c r="AV16" s="44">
        <v>0</v>
      </c>
      <c r="AW16" s="43">
        <f t="shared" si="11"/>
        <v>1</v>
      </c>
      <c r="AX16" s="35">
        <v>13</v>
      </c>
      <c r="AY16" s="44">
        <v>0</v>
      </c>
      <c r="AZ16" s="43">
        <f t="shared" si="12"/>
        <v>1</v>
      </c>
      <c r="BA16" s="35">
        <v>21</v>
      </c>
      <c r="BB16" s="44">
        <v>1</v>
      </c>
      <c r="BC16" s="43">
        <f t="shared" si="13"/>
        <v>0.9523809523809523</v>
      </c>
      <c r="BD16" s="35">
        <v>20</v>
      </c>
      <c r="BE16" s="44"/>
      <c r="BF16" s="43">
        <f t="shared" si="14"/>
        <v>1</v>
      </c>
      <c r="BG16" s="35">
        <v>15</v>
      </c>
      <c r="BH16" s="45"/>
      <c r="BI16" s="43">
        <f t="shared" si="15"/>
        <v>1</v>
      </c>
      <c r="BJ16" s="35">
        <v>15</v>
      </c>
      <c r="BK16" s="45"/>
      <c r="BL16" s="43">
        <f t="shared" si="16"/>
        <v>1</v>
      </c>
      <c r="BM16" s="35"/>
      <c r="BN16" s="45"/>
      <c r="BO16" s="43"/>
    </row>
    <row r="17" spans="1:67" ht="16.5">
      <c r="A17" s="35" t="s">
        <v>27</v>
      </c>
      <c r="B17" s="48" t="s">
        <v>19</v>
      </c>
      <c r="C17" s="48"/>
      <c r="D17" s="48"/>
      <c r="E17" s="48"/>
      <c r="F17" s="48"/>
      <c r="G17" s="36"/>
      <c r="H17" s="49"/>
      <c r="I17" s="48"/>
      <c r="J17" s="48"/>
      <c r="K17" s="48"/>
      <c r="L17" s="38"/>
      <c r="M17" s="50"/>
      <c r="N17" s="48"/>
      <c r="O17" s="48"/>
      <c r="P17" s="48"/>
      <c r="Q17" s="40"/>
      <c r="R17" s="49"/>
      <c r="S17" s="48"/>
      <c r="T17" s="48"/>
      <c r="U17" s="48"/>
      <c r="V17" s="38"/>
      <c r="W17" s="50"/>
      <c r="X17" s="48"/>
      <c r="Y17" s="48"/>
      <c r="Z17" s="48"/>
      <c r="AA17" s="41"/>
      <c r="AB17" s="48">
        <v>9</v>
      </c>
      <c r="AC17" s="48">
        <v>1</v>
      </c>
      <c r="AD17" s="48">
        <v>0</v>
      </c>
      <c r="AE17" s="48">
        <v>0</v>
      </c>
      <c r="AF17" s="41">
        <f t="shared" si="1"/>
        <v>0.1111111111111111</v>
      </c>
      <c r="AG17" s="48">
        <v>9</v>
      </c>
      <c r="AH17" s="48">
        <v>8</v>
      </c>
      <c r="AI17" s="48"/>
      <c r="AJ17" s="48"/>
      <c r="AK17" s="41">
        <f t="shared" si="2"/>
        <v>0.8888888888888888</v>
      </c>
      <c r="AL17" s="35">
        <v>9</v>
      </c>
      <c r="AM17" s="35">
        <v>0</v>
      </c>
      <c r="AN17" s="51">
        <f t="shared" si="3"/>
        <v>1</v>
      </c>
      <c r="AO17" s="42">
        <v>11</v>
      </c>
      <c r="AP17" s="52">
        <v>1</v>
      </c>
      <c r="AQ17" s="43">
        <f t="shared" si="4"/>
        <v>0.9090909090909091</v>
      </c>
      <c r="AR17" s="42">
        <v>11</v>
      </c>
      <c r="AS17" s="45">
        <v>2</v>
      </c>
      <c r="AT17" s="43">
        <f t="shared" si="5"/>
        <v>0.8181818181818182</v>
      </c>
      <c r="AU17" s="35">
        <v>11</v>
      </c>
      <c r="AV17" s="44">
        <v>0</v>
      </c>
      <c r="AW17" s="43">
        <f t="shared" si="11"/>
        <v>1</v>
      </c>
      <c r="AX17" s="35">
        <v>5</v>
      </c>
      <c r="AY17" s="44">
        <v>2</v>
      </c>
      <c r="AZ17" s="43">
        <f t="shared" si="12"/>
        <v>0.6</v>
      </c>
      <c r="BA17" s="35"/>
      <c r="BB17" s="44"/>
      <c r="BC17" s="43"/>
      <c r="BD17" s="35"/>
      <c r="BE17" s="44"/>
      <c r="BF17" s="43"/>
      <c r="BG17" s="35"/>
      <c r="BH17" s="45"/>
      <c r="BI17" s="43"/>
      <c r="BJ17" s="35"/>
      <c r="BK17" s="45"/>
      <c r="BL17" s="43"/>
      <c r="BM17" s="35"/>
      <c r="BN17" s="45"/>
      <c r="BO17" s="43"/>
    </row>
    <row r="18" spans="1:67" ht="16.5">
      <c r="A18" s="53" t="s">
        <v>28</v>
      </c>
      <c r="B18" s="54" t="s">
        <v>19</v>
      </c>
      <c r="C18" s="35">
        <v>47</v>
      </c>
      <c r="D18" s="35">
        <v>29</v>
      </c>
      <c r="E18" s="35"/>
      <c r="F18" s="35">
        <v>3</v>
      </c>
      <c r="G18" s="36">
        <f t="shared" si="0"/>
        <v>0.6808510638297872</v>
      </c>
      <c r="H18" s="37">
        <v>64</v>
      </c>
      <c r="I18" s="35">
        <v>32</v>
      </c>
      <c r="J18" s="35">
        <v>0</v>
      </c>
      <c r="K18" s="35">
        <v>1</v>
      </c>
      <c r="L18" s="38">
        <f>(I18+K18)/(H18-J18)</f>
        <v>0.515625</v>
      </c>
      <c r="M18" s="39">
        <v>64</v>
      </c>
      <c r="N18" s="35">
        <v>42</v>
      </c>
      <c r="O18" s="35">
        <v>0</v>
      </c>
      <c r="P18" s="35">
        <v>2</v>
      </c>
      <c r="Q18" s="40">
        <f>(N18+P18)/(M18-O18)</f>
        <v>0.6875</v>
      </c>
      <c r="R18" s="37">
        <v>64</v>
      </c>
      <c r="S18" s="35">
        <v>45</v>
      </c>
      <c r="T18" s="35">
        <v>0</v>
      </c>
      <c r="U18" s="35">
        <v>1</v>
      </c>
      <c r="V18" s="38">
        <f>(S18+U18)/(R18-T18)</f>
        <v>0.71875</v>
      </c>
      <c r="W18" s="39">
        <v>64</v>
      </c>
      <c r="X18" s="35">
        <v>54</v>
      </c>
      <c r="Y18" s="35">
        <v>1</v>
      </c>
      <c r="Z18" s="35">
        <v>1</v>
      </c>
      <c r="AA18" s="41">
        <f t="shared" si="10"/>
        <v>0.873015873015873</v>
      </c>
      <c r="AB18" s="48">
        <v>64</v>
      </c>
      <c r="AC18" s="35">
        <v>58</v>
      </c>
      <c r="AD18" s="35">
        <v>3</v>
      </c>
      <c r="AE18" s="35">
        <v>0</v>
      </c>
      <c r="AF18" s="41">
        <f t="shared" si="1"/>
        <v>0.90625</v>
      </c>
      <c r="AG18" s="48">
        <v>64</v>
      </c>
      <c r="AH18" s="48">
        <v>61</v>
      </c>
      <c r="AI18" s="48">
        <v>1</v>
      </c>
      <c r="AJ18" s="48">
        <v>2</v>
      </c>
      <c r="AK18" s="41">
        <f t="shared" si="2"/>
        <v>0.953125</v>
      </c>
      <c r="AL18" s="35">
        <v>64</v>
      </c>
      <c r="AM18" s="35">
        <v>0</v>
      </c>
      <c r="AN18" s="51">
        <f t="shared" si="3"/>
        <v>1</v>
      </c>
      <c r="AO18" s="42">
        <v>61</v>
      </c>
      <c r="AP18" s="52">
        <v>1</v>
      </c>
      <c r="AQ18" s="43">
        <f t="shared" si="4"/>
        <v>0.9836065573770492</v>
      </c>
      <c r="AR18" s="55"/>
      <c r="AS18" s="45"/>
      <c r="AT18" s="43"/>
      <c r="AU18" s="35"/>
      <c r="AV18" s="44"/>
      <c r="AW18" s="43"/>
      <c r="AX18" s="35"/>
      <c r="AY18" s="44"/>
      <c r="AZ18" s="43"/>
      <c r="BA18" s="35"/>
      <c r="BB18" s="44"/>
      <c r="BC18" s="43"/>
      <c r="BD18" s="35"/>
      <c r="BE18" s="44"/>
      <c r="BF18" s="43"/>
      <c r="BG18" s="35"/>
      <c r="BH18" s="45"/>
      <c r="BI18" s="43"/>
      <c r="BJ18" s="35"/>
      <c r="BK18" s="45"/>
      <c r="BL18" s="43"/>
      <c r="BM18" s="35"/>
      <c r="BN18" s="45"/>
      <c r="BO18" s="43"/>
    </row>
    <row r="19" spans="1:67" ht="16.5">
      <c r="A19" s="56"/>
      <c r="B19" s="54" t="s">
        <v>20</v>
      </c>
      <c r="C19" s="35">
        <v>120</v>
      </c>
      <c r="D19" s="35">
        <v>90</v>
      </c>
      <c r="E19" s="35"/>
      <c r="F19" s="35">
        <v>2</v>
      </c>
      <c r="G19" s="36">
        <f t="shared" si="0"/>
        <v>0.7666666666666667</v>
      </c>
      <c r="H19" s="37">
        <v>120</v>
      </c>
      <c r="I19" s="35">
        <v>70</v>
      </c>
      <c r="J19" s="35">
        <v>0</v>
      </c>
      <c r="K19" s="35">
        <v>3</v>
      </c>
      <c r="L19" s="38">
        <f>(I19+K19)/(H19-J19)</f>
        <v>0.6083333333333333</v>
      </c>
      <c r="M19" s="39">
        <v>176</v>
      </c>
      <c r="N19" s="35">
        <v>98</v>
      </c>
      <c r="O19" s="35">
        <v>0</v>
      </c>
      <c r="P19" s="35">
        <v>5</v>
      </c>
      <c r="Q19" s="40">
        <f>(N19+P19)/(M19-O19)</f>
        <v>0.5852272727272727</v>
      </c>
      <c r="R19" s="37">
        <v>176</v>
      </c>
      <c r="S19" s="35">
        <v>103</v>
      </c>
      <c r="T19" s="35">
        <v>0</v>
      </c>
      <c r="U19" s="35">
        <v>9</v>
      </c>
      <c r="V19" s="38">
        <f>(S19+U19)/(R19-T19)</f>
        <v>0.6363636363636364</v>
      </c>
      <c r="W19" s="39">
        <v>176</v>
      </c>
      <c r="X19" s="35">
        <v>164</v>
      </c>
      <c r="Y19" s="35">
        <v>0</v>
      </c>
      <c r="Z19" s="35">
        <v>8</v>
      </c>
      <c r="AA19" s="41">
        <f t="shared" si="10"/>
        <v>0.9772727272727273</v>
      </c>
      <c r="AB19" s="48">
        <v>176</v>
      </c>
      <c r="AC19" s="35">
        <v>144</v>
      </c>
      <c r="AD19" s="35">
        <v>1</v>
      </c>
      <c r="AE19" s="35">
        <v>7</v>
      </c>
      <c r="AF19" s="41">
        <f t="shared" si="1"/>
        <v>0.8181818181818182</v>
      </c>
      <c r="AG19" s="48">
        <v>174</v>
      </c>
      <c r="AH19" s="48">
        <v>164</v>
      </c>
      <c r="AI19" s="48">
        <v>1</v>
      </c>
      <c r="AJ19" s="48">
        <v>5</v>
      </c>
      <c r="AK19" s="41">
        <f t="shared" si="2"/>
        <v>0.9425287356321839</v>
      </c>
      <c r="AL19" s="35">
        <v>174</v>
      </c>
      <c r="AM19" s="35">
        <v>1</v>
      </c>
      <c r="AN19" s="51">
        <f t="shared" si="3"/>
        <v>0.9942528735632183</v>
      </c>
      <c r="AO19" s="42">
        <v>174</v>
      </c>
      <c r="AP19" s="52">
        <v>32</v>
      </c>
      <c r="AQ19" s="43">
        <f t="shared" si="4"/>
        <v>0.8160919540229885</v>
      </c>
      <c r="AR19" s="55"/>
      <c r="AS19" s="45"/>
      <c r="AT19" s="43"/>
      <c r="AU19" s="35"/>
      <c r="AV19" s="44"/>
      <c r="AW19" s="43"/>
      <c r="AX19" s="35"/>
      <c r="AY19" s="44"/>
      <c r="AZ19" s="43"/>
      <c r="BA19" s="35"/>
      <c r="BB19" s="44"/>
      <c r="BC19" s="43"/>
      <c r="BD19" s="35"/>
      <c r="BE19" s="44"/>
      <c r="BF19" s="43"/>
      <c r="BG19" s="35"/>
      <c r="BH19" s="45"/>
      <c r="BI19" s="43"/>
      <c r="BJ19" s="35"/>
      <c r="BK19" s="45"/>
      <c r="BL19" s="43"/>
      <c r="BM19" s="35"/>
      <c r="BN19" s="45"/>
      <c r="BO19" s="43"/>
    </row>
    <row r="20" spans="1:67" ht="16.5">
      <c r="A20" s="57" t="s">
        <v>29</v>
      </c>
      <c r="B20" s="54" t="s">
        <v>19</v>
      </c>
      <c r="C20" s="35">
        <v>45</v>
      </c>
      <c r="D20" s="35">
        <v>30</v>
      </c>
      <c r="E20" s="35"/>
      <c r="F20" s="35"/>
      <c r="G20" s="36">
        <f t="shared" si="0"/>
        <v>0.6666666666666666</v>
      </c>
      <c r="H20" s="37">
        <v>52</v>
      </c>
      <c r="I20" s="35">
        <v>38</v>
      </c>
      <c r="J20" s="35">
        <v>0</v>
      </c>
      <c r="K20" s="35">
        <v>3</v>
      </c>
      <c r="L20" s="38">
        <f>(I20+K20)/(H20-J20)</f>
        <v>0.7884615384615384</v>
      </c>
      <c r="M20" s="39">
        <v>52</v>
      </c>
      <c r="N20" s="35">
        <v>42</v>
      </c>
      <c r="O20" s="35">
        <v>0</v>
      </c>
      <c r="P20" s="35">
        <v>3</v>
      </c>
      <c r="Q20" s="40">
        <f>(N20+P20)/(M20-O20)</f>
        <v>0.8653846153846154</v>
      </c>
      <c r="R20" s="37">
        <v>52</v>
      </c>
      <c r="S20" s="35">
        <v>37</v>
      </c>
      <c r="T20" s="35">
        <v>3</v>
      </c>
      <c r="U20" s="35">
        <v>1</v>
      </c>
      <c r="V20" s="38">
        <f>(S20+U20)/(R20-T20)</f>
        <v>0.7755102040816326</v>
      </c>
      <c r="W20" s="39">
        <v>52</v>
      </c>
      <c r="X20" s="35">
        <v>45</v>
      </c>
      <c r="Y20" s="35">
        <v>2</v>
      </c>
      <c r="Z20" s="35">
        <v>4</v>
      </c>
      <c r="AA20" s="41">
        <f t="shared" si="10"/>
        <v>0.98</v>
      </c>
      <c r="AB20" s="48"/>
      <c r="AC20" s="35"/>
      <c r="AD20" s="35"/>
      <c r="AE20" s="35"/>
      <c r="AF20" s="41"/>
      <c r="AG20" s="48"/>
      <c r="AH20" s="48"/>
      <c r="AI20" s="48"/>
      <c r="AJ20" s="48"/>
      <c r="AK20" s="41"/>
      <c r="AL20" s="35"/>
      <c r="AM20" s="35"/>
      <c r="AN20" s="51"/>
      <c r="AO20" s="42"/>
      <c r="AP20" s="52"/>
      <c r="AQ20" s="43"/>
      <c r="AR20" s="55"/>
      <c r="AS20" s="45"/>
      <c r="AT20" s="43"/>
      <c r="AU20" s="35"/>
      <c r="AV20" s="44"/>
      <c r="AW20" s="43"/>
      <c r="AX20" s="35"/>
      <c r="AY20" s="44"/>
      <c r="AZ20" s="43"/>
      <c r="BA20" s="35"/>
      <c r="BB20" s="44"/>
      <c r="BC20" s="43"/>
      <c r="BD20" s="35"/>
      <c r="BE20" s="44"/>
      <c r="BF20" s="43"/>
      <c r="BG20" s="35"/>
      <c r="BH20" s="45"/>
      <c r="BI20" s="43"/>
      <c r="BJ20" s="35"/>
      <c r="BK20" s="45"/>
      <c r="BL20" s="43"/>
      <c r="BM20" s="35"/>
      <c r="BN20" s="45"/>
      <c r="BO20" s="43"/>
    </row>
    <row r="21" spans="1:67" ht="16.5">
      <c r="A21" s="57" t="s">
        <v>30</v>
      </c>
      <c r="B21" s="54" t="s">
        <v>19</v>
      </c>
      <c r="C21" s="35"/>
      <c r="D21" s="35"/>
      <c r="E21" s="35"/>
      <c r="F21" s="35"/>
      <c r="G21" s="36"/>
      <c r="H21" s="37"/>
      <c r="I21" s="35"/>
      <c r="J21" s="35"/>
      <c r="K21" s="35"/>
      <c r="L21" s="58"/>
      <c r="M21" s="39"/>
      <c r="N21" s="35"/>
      <c r="O21" s="35"/>
      <c r="P21" s="35"/>
      <c r="Q21" s="59"/>
      <c r="R21" s="37"/>
      <c r="S21" s="35"/>
      <c r="T21" s="35"/>
      <c r="U21" s="35"/>
      <c r="V21" s="58"/>
      <c r="W21" s="39"/>
      <c r="X21" s="35"/>
      <c r="Y21" s="35"/>
      <c r="Z21" s="35"/>
      <c r="AA21" s="35"/>
      <c r="AB21" s="48">
        <v>52</v>
      </c>
      <c r="AC21" s="35">
        <v>48</v>
      </c>
      <c r="AD21" s="35">
        <v>1</v>
      </c>
      <c r="AE21" s="35">
        <v>2</v>
      </c>
      <c r="AF21" s="41">
        <f t="shared" si="1"/>
        <v>0.9230769230769231</v>
      </c>
      <c r="AG21" s="48">
        <v>52</v>
      </c>
      <c r="AH21" s="48">
        <v>43</v>
      </c>
      <c r="AI21" s="48">
        <v>2</v>
      </c>
      <c r="AJ21" s="48">
        <v>2</v>
      </c>
      <c r="AK21" s="41">
        <f t="shared" si="2"/>
        <v>0.8269230769230769</v>
      </c>
      <c r="AL21" s="35"/>
      <c r="AM21" s="35"/>
      <c r="AN21" s="51"/>
      <c r="AO21" s="42"/>
      <c r="AP21" s="52"/>
      <c r="AQ21" s="43"/>
      <c r="AR21" s="55"/>
      <c r="AS21" s="45"/>
      <c r="AT21" s="43"/>
      <c r="AU21" s="35"/>
      <c r="AV21" s="44"/>
      <c r="AW21" s="43"/>
      <c r="AX21" s="35"/>
      <c r="AY21" s="44"/>
      <c r="AZ21" s="43"/>
      <c r="BA21" s="35"/>
      <c r="BB21" s="44"/>
      <c r="BC21" s="43"/>
      <c r="BD21" s="35"/>
      <c r="BE21" s="44"/>
      <c r="BF21" s="43"/>
      <c r="BG21" s="35"/>
      <c r="BH21" s="45"/>
      <c r="BI21" s="43"/>
      <c r="BJ21" s="35"/>
      <c r="BK21" s="45"/>
      <c r="BL21" s="43"/>
      <c r="BM21" s="35"/>
      <c r="BN21" s="45"/>
      <c r="BO21" s="43"/>
    </row>
    <row r="22" spans="1:67" ht="16.5">
      <c r="A22" s="60" t="s">
        <v>31</v>
      </c>
      <c r="B22" s="54" t="s">
        <v>19</v>
      </c>
      <c r="C22" s="35"/>
      <c r="D22" s="35"/>
      <c r="E22" s="35"/>
      <c r="F22" s="35"/>
      <c r="G22" s="36"/>
      <c r="H22" s="37"/>
      <c r="I22" s="35"/>
      <c r="J22" s="35"/>
      <c r="K22" s="35"/>
      <c r="L22" s="58"/>
      <c r="M22" s="39"/>
      <c r="N22" s="35"/>
      <c r="O22" s="35"/>
      <c r="P22" s="35"/>
      <c r="Q22" s="59"/>
      <c r="R22" s="37"/>
      <c r="S22" s="35"/>
      <c r="T22" s="35"/>
      <c r="U22" s="35"/>
      <c r="V22" s="58"/>
      <c r="W22" s="39"/>
      <c r="X22" s="35"/>
      <c r="Y22" s="35"/>
      <c r="Z22" s="35"/>
      <c r="AA22" s="35"/>
      <c r="AB22" s="35"/>
      <c r="AC22" s="35"/>
      <c r="AD22" s="35"/>
      <c r="AE22" s="35"/>
      <c r="AF22" s="41"/>
      <c r="AG22" s="35"/>
      <c r="AH22" s="35"/>
      <c r="AI22" s="35"/>
      <c r="AJ22" s="35"/>
      <c r="AK22" s="41"/>
      <c r="AL22" s="35">
        <v>52</v>
      </c>
      <c r="AM22" s="35">
        <v>0</v>
      </c>
      <c r="AN22" s="51">
        <f t="shared" si="3"/>
        <v>1</v>
      </c>
      <c r="AO22" s="42">
        <v>55</v>
      </c>
      <c r="AP22" s="52">
        <v>0</v>
      </c>
      <c r="AQ22" s="43">
        <f t="shared" si="4"/>
        <v>1</v>
      </c>
      <c r="AR22" s="55"/>
      <c r="AS22" s="45"/>
      <c r="AT22" s="43"/>
      <c r="AU22" s="35"/>
      <c r="AV22" s="44"/>
      <c r="AW22" s="43"/>
      <c r="AX22" s="35"/>
      <c r="AY22" s="44"/>
      <c r="AZ22" s="43"/>
      <c r="BA22" s="35"/>
      <c r="BB22" s="44"/>
      <c r="BC22" s="43"/>
      <c r="BD22" s="35"/>
      <c r="BE22" s="44"/>
      <c r="BF22" s="43"/>
      <c r="BG22" s="35"/>
      <c r="BH22" s="45"/>
      <c r="BI22" s="43"/>
      <c r="BJ22" s="35"/>
      <c r="BK22" s="45"/>
      <c r="BL22" s="43"/>
      <c r="BM22" s="35"/>
      <c r="BN22" s="45"/>
      <c r="BO22" s="43"/>
    </row>
    <row r="23" spans="1:67" ht="16.5">
      <c r="A23" s="35" t="s">
        <v>32</v>
      </c>
      <c r="B23" s="61" t="s">
        <v>20</v>
      </c>
      <c r="C23" s="35"/>
      <c r="D23" s="35"/>
      <c r="E23" s="35"/>
      <c r="F23" s="35"/>
      <c r="G23" s="36"/>
      <c r="H23" s="62"/>
      <c r="I23" s="61"/>
      <c r="J23" s="61"/>
      <c r="K23" s="61"/>
      <c r="L23" s="63"/>
      <c r="M23" s="64"/>
      <c r="N23" s="61"/>
      <c r="O23" s="61"/>
      <c r="P23" s="61"/>
      <c r="Q23" s="65"/>
      <c r="R23" s="62"/>
      <c r="S23" s="61"/>
      <c r="T23" s="61"/>
      <c r="U23" s="61"/>
      <c r="V23" s="63"/>
      <c r="W23" s="64"/>
      <c r="X23" s="61"/>
      <c r="Y23" s="61"/>
      <c r="Z23" s="61"/>
      <c r="AA23" s="61"/>
      <c r="AB23" s="35"/>
      <c r="AC23" s="61"/>
      <c r="AD23" s="61"/>
      <c r="AE23" s="61"/>
      <c r="AF23" s="41"/>
      <c r="AG23" s="35"/>
      <c r="AH23" s="35"/>
      <c r="AI23" s="35"/>
      <c r="AJ23" s="35"/>
      <c r="AK23" s="41"/>
      <c r="AL23" s="61"/>
      <c r="AM23" s="61"/>
      <c r="AN23" s="61"/>
      <c r="AO23" s="35"/>
      <c r="AP23" s="45"/>
      <c r="AQ23" s="43"/>
      <c r="AR23" s="35">
        <v>174</v>
      </c>
      <c r="AS23" s="45">
        <v>2</v>
      </c>
      <c r="AT23" s="43">
        <f t="shared" si="5"/>
        <v>0.9885057471264368</v>
      </c>
      <c r="AU23" s="35">
        <v>174</v>
      </c>
      <c r="AV23" s="44">
        <v>2</v>
      </c>
      <c r="AW23" s="43">
        <f t="shared" si="11"/>
        <v>0.9885057471264368</v>
      </c>
      <c r="AX23" s="35">
        <v>174</v>
      </c>
      <c r="AY23" s="44">
        <v>5</v>
      </c>
      <c r="AZ23" s="43">
        <f t="shared" si="12"/>
        <v>0.9712643678160919</v>
      </c>
      <c r="BA23" s="35">
        <v>174</v>
      </c>
      <c r="BB23" s="44">
        <v>0</v>
      </c>
      <c r="BC23" s="43">
        <f>(BA23-BB23)/BA23</f>
        <v>1</v>
      </c>
      <c r="BD23" s="35">
        <v>174</v>
      </c>
      <c r="BE23" s="44"/>
      <c r="BF23" s="43">
        <f>(BD23-BE23)/BD23</f>
        <v>1</v>
      </c>
      <c r="BG23" s="35">
        <v>169</v>
      </c>
      <c r="BH23" s="45"/>
      <c r="BI23" s="43">
        <f>(BG23-BH23)/BG23</f>
        <v>1</v>
      </c>
      <c r="BJ23" s="35">
        <v>139</v>
      </c>
      <c r="BK23" s="45"/>
      <c r="BL23" s="43">
        <f aca="true" t="shared" si="17" ref="BL23:BL28">(BJ23-BK23)/BJ23</f>
        <v>1</v>
      </c>
      <c r="BM23" s="35">
        <v>90</v>
      </c>
      <c r="BN23" s="45"/>
      <c r="BO23" s="43">
        <f>(BM23-BN23)/BM23</f>
        <v>1</v>
      </c>
    </row>
    <row r="24" spans="1:67" ht="16.5">
      <c r="A24" s="35" t="s">
        <v>33</v>
      </c>
      <c r="B24" s="35" t="s">
        <v>34</v>
      </c>
      <c r="C24" s="35"/>
      <c r="D24" s="35"/>
      <c r="E24" s="35"/>
      <c r="F24" s="35"/>
      <c r="G24" s="36"/>
      <c r="H24" s="37"/>
      <c r="I24" s="35"/>
      <c r="J24" s="35"/>
      <c r="K24" s="35"/>
      <c r="L24" s="58"/>
      <c r="M24" s="39"/>
      <c r="N24" s="35"/>
      <c r="O24" s="35"/>
      <c r="P24" s="35"/>
      <c r="Q24" s="59"/>
      <c r="R24" s="37"/>
      <c r="S24" s="35"/>
      <c r="T24" s="35"/>
      <c r="U24" s="35"/>
      <c r="V24" s="58"/>
      <c r="W24" s="39"/>
      <c r="X24" s="35"/>
      <c r="Y24" s="35"/>
      <c r="Z24" s="35"/>
      <c r="AA24" s="35"/>
      <c r="AB24" s="35"/>
      <c r="AC24" s="35"/>
      <c r="AD24" s="35"/>
      <c r="AE24" s="35"/>
      <c r="AF24" s="41"/>
      <c r="AG24" s="35"/>
      <c r="AH24" s="35"/>
      <c r="AI24" s="35"/>
      <c r="AJ24" s="35"/>
      <c r="AK24" s="41"/>
      <c r="AL24" s="35"/>
      <c r="AM24" s="35"/>
      <c r="AN24" s="35"/>
      <c r="AO24" s="35"/>
      <c r="AP24" s="45"/>
      <c r="AQ24" s="43"/>
      <c r="AR24" s="35">
        <v>24</v>
      </c>
      <c r="AS24" s="45">
        <v>1</v>
      </c>
      <c r="AT24" s="43">
        <f t="shared" si="5"/>
        <v>0.9583333333333334</v>
      </c>
      <c r="AU24" s="35">
        <v>24</v>
      </c>
      <c r="AV24" s="44">
        <v>1</v>
      </c>
      <c r="AW24" s="43">
        <f t="shared" si="11"/>
        <v>0.9583333333333334</v>
      </c>
      <c r="AX24" s="35">
        <v>28</v>
      </c>
      <c r="AY24" s="44">
        <v>0</v>
      </c>
      <c r="AZ24" s="43">
        <f t="shared" si="12"/>
        <v>1</v>
      </c>
      <c r="BA24" s="35">
        <v>36</v>
      </c>
      <c r="BB24" s="44">
        <v>3</v>
      </c>
      <c r="BC24" s="43">
        <f>(BA24-BB24)/BA24</f>
        <v>0.9166666666666666</v>
      </c>
      <c r="BD24" s="35">
        <v>33</v>
      </c>
      <c r="BE24" s="44"/>
      <c r="BF24" s="43">
        <f>(BD24-BE24)/BD24</f>
        <v>1</v>
      </c>
      <c r="BG24" s="35">
        <v>30</v>
      </c>
      <c r="BH24" s="45"/>
      <c r="BI24" s="43">
        <f>(BG24-BH24)/BG24</f>
        <v>1</v>
      </c>
      <c r="BJ24" s="35">
        <v>30</v>
      </c>
      <c r="BK24" s="45">
        <v>1</v>
      </c>
      <c r="BL24" s="43">
        <f t="shared" si="17"/>
        <v>0.9666666666666667</v>
      </c>
      <c r="BM24" s="35">
        <v>26</v>
      </c>
      <c r="BN24" s="45"/>
      <c r="BO24" s="43">
        <f>(BM24-BN24)/BM24</f>
        <v>1</v>
      </c>
    </row>
    <row r="25" spans="1:67" ht="16.5">
      <c r="A25" s="35" t="s">
        <v>35</v>
      </c>
      <c r="B25" s="35" t="s">
        <v>34</v>
      </c>
      <c r="C25" s="35"/>
      <c r="D25" s="35"/>
      <c r="E25" s="35"/>
      <c r="F25" s="35"/>
      <c r="G25" s="36"/>
      <c r="H25" s="37"/>
      <c r="I25" s="35"/>
      <c r="J25" s="35"/>
      <c r="K25" s="35"/>
      <c r="L25" s="58"/>
      <c r="M25" s="39"/>
      <c r="N25" s="35"/>
      <c r="O25" s="35"/>
      <c r="P25" s="35"/>
      <c r="Q25" s="59"/>
      <c r="R25" s="37"/>
      <c r="S25" s="35"/>
      <c r="T25" s="35"/>
      <c r="U25" s="35"/>
      <c r="V25" s="58"/>
      <c r="W25" s="39"/>
      <c r="X25" s="35"/>
      <c r="Y25" s="35"/>
      <c r="Z25" s="35"/>
      <c r="AA25" s="35"/>
      <c r="AB25" s="35"/>
      <c r="AC25" s="35"/>
      <c r="AD25" s="35"/>
      <c r="AE25" s="35"/>
      <c r="AF25" s="41"/>
      <c r="AG25" s="35"/>
      <c r="AH25" s="35"/>
      <c r="AI25" s="35"/>
      <c r="AJ25" s="35"/>
      <c r="AK25" s="41"/>
      <c r="AL25" s="35"/>
      <c r="AM25" s="35"/>
      <c r="AN25" s="35"/>
      <c r="AO25" s="35"/>
      <c r="AP25" s="45"/>
      <c r="AQ25" s="43"/>
      <c r="AR25" s="35">
        <v>32</v>
      </c>
      <c r="AS25" s="45">
        <v>2</v>
      </c>
      <c r="AT25" s="43">
        <f t="shared" si="5"/>
        <v>0.9375</v>
      </c>
      <c r="AU25" s="35">
        <v>32</v>
      </c>
      <c r="AV25" s="44">
        <v>0</v>
      </c>
      <c r="AW25" s="43">
        <f t="shared" si="11"/>
        <v>1</v>
      </c>
      <c r="AX25" s="35">
        <v>30</v>
      </c>
      <c r="AY25" s="44">
        <v>0</v>
      </c>
      <c r="AZ25" s="43">
        <f t="shared" si="12"/>
        <v>1</v>
      </c>
      <c r="BA25" s="35">
        <v>30</v>
      </c>
      <c r="BB25" s="44">
        <v>0</v>
      </c>
      <c r="BC25" s="43">
        <f>(BA25-BB25)/BA25</f>
        <v>1</v>
      </c>
      <c r="BD25" s="35">
        <v>28</v>
      </c>
      <c r="BE25" s="44"/>
      <c r="BF25" s="43">
        <f>(BD25-BE25)/BD25</f>
        <v>1</v>
      </c>
      <c r="BG25" s="35">
        <v>25</v>
      </c>
      <c r="BH25" s="45"/>
      <c r="BI25" s="43">
        <f>(BG25-BH25)/BG25</f>
        <v>1</v>
      </c>
      <c r="BJ25" s="35">
        <v>25</v>
      </c>
      <c r="BK25" s="45"/>
      <c r="BL25" s="43">
        <f t="shared" si="17"/>
        <v>1</v>
      </c>
      <c r="BM25" s="35">
        <v>22</v>
      </c>
      <c r="BN25" s="45"/>
      <c r="BO25" s="43">
        <f>(BM25-BN25)/BM25</f>
        <v>1</v>
      </c>
    </row>
    <row r="26" spans="1:67" ht="16.5">
      <c r="A26" s="35" t="s">
        <v>36</v>
      </c>
      <c r="B26" s="35" t="s">
        <v>34</v>
      </c>
      <c r="C26" s="35"/>
      <c r="D26" s="35"/>
      <c r="E26" s="35"/>
      <c r="F26" s="35"/>
      <c r="G26" s="36"/>
      <c r="H26" s="37"/>
      <c r="I26" s="35"/>
      <c r="J26" s="35"/>
      <c r="K26" s="35"/>
      <c r="L26" s="58"/>
      <c r="M26" s="39"/>
      <c r="N26" s="35"/>
      <c r="O26" s="35"/>
      <c r="P26" s="35"/>
      <c r="Q26" s="59"/>
      <c r="R26" s="37"/>
      <c r="S26" s="35"/>
      <c r="T26" s="35"/>
      <c r="U26" s="35"/>
      <c r="V26" s="58"/>
      <c r="W26" s="39"/>
      <c r="X26" s="35"/>
      <c r="Y26" s="35"/>
      <c r="Z26" s="35"/>
      <c r="AA26" s="35"/>
      <c r="AB26" s="35"/>
      <c r="AC26" s="35"/>
      <c r="AD26" s="35"/>
      <c r="AE26" s="35"/>
      <c r="AF26" s="41"/>
      <c r="AG26" s="35"/>
      <c r="AH26" s="35"/>
      <c r="AI26" s="35"/>
      <c r="AJ26" s="35"/>
      <c r="AK26" s="41"/>
      <c r="AL26" s="35"/>
      <c r="AM26" s="35"/>
      <c r="AN26" s="35"/>
      <c r="AO26" s="35"/>
      <c r="AP26" s="44"/>
      <c r="AQ26" s="43"/>
      <c r="AR26" s="35">
        <v>24</v>
      </c>
      <c r="AS26" s="44">
        <v>0</v>
      </c>
      <c r="AT26" s="43">
        <f t="shared" si="5"/>
        <v>1</v>
      </c>
      <c r="AU26" s="35">
        <v>24</v>
      </c>
      <c r="AV26" s="44">
        <v>1</v>
      </c>
      <c r="AW26" s="43">
        <f t="shared" si="11"/>
        <v>0.9583333333333334</v>
      </c>
      <c r="AX26" s="35">
        <v>22</v>
      </c>
      <c r="AY26" s="44">
        <v>0</v>
      </c>
      <c r="AZ26" s="43">
        <f t="shared" si="12"/>
        <v>1</v>
      </c>
      <c r="BA26" s="35">
        <v>22</v>
      </c>
      <c r="BB26" s="44">
        <v>0</v>
      </c>
      <c r="BC26" s="43">
        <f>(BA26-BB26)/BA26</f>
        <v>1</v>
      </c>
      <c r="BD26" s="35">
        <v>21</v>
      </c>
      <c r="BE26" s="44"/>
      <c r="BF26" s="43">
        <f>(BD26-BE26)/BD26</f>
        <v>1</v>
      </c>
      <c r="BG26" s="35">
        <v>18</v>
      </c>
      <c r="BH26" s="44"/>
      <c r="BI26" s="43">
        <f>(BG26-BH26)/BG26</f>
        <v>1</v>
      </c>
      <c r="BJ26" s="35">
        <v>18</v>
      </c>
      <c r="BK26" s="44">
        <v>4</v>
      </c>
      <c r="BL26" s="43">
        <f t="shared" si="17"/>
        <v>0.7777777777777778</v>
      </c>
      <c r="BM26" s="35">
        <v>16</v>
      </c>
      <c r="BN26" s="44"/>
      <c r="BO26" s="43">
        <f>(BM26-BN26)/BM26</f>
        <v>1</v>
      </c>
    </row>
    <row r="27" spans="1:67" ht="16.5">
      <c r="A27" s="34" t="s">
        <v>37</v>
      </c>
      <c r="B27" s="35" t="s">
        <v>34</v>
      </c>
      <c r="C27" s="35"/>
      <c r="D27" s="35"/>
      <c r="E27" s="35"/>
      <c r="F27" s="35"/>
      <c r="G27" s="36"/>
      <c r="H27" s="37"/>
      <c r="I27" s="35"/>
      <c r="J27" s="35"/>
      <c r="K27" s="35"/>
      <c r="L27" s="58"/>
      <c r="M27" s="39"/>
      <c r="N27" s="35"/>
      <c r="O27" s="35"/>
      <c r="P27" s="35"/>
      <c r="Q27" s="59"/>
      <c r="R27" s="37"/>
      <c r="S27" s="35"/>
      <c r="T27" s="35"/>
      <c r="U27" s="35"/>
      <c r="V27" s="58"/>
      <c r="W27" s="39"/>
      <c r="X27" s="35"/>
      <c r="Y27" s="35"/>
      <c r="Z27" s="35"/>
      <c r="AA27" s="35"/>
      <c r="AB27" s="35"/>
      <c r="AC27" s="35"/>
      <c r="AD27" s="35"/>
      <c r="AE27" s="35"/>
      <c r="AF27" s="41"/>
      <c r="AG27" s="35"/>
      <c r="AH27" s="35"/>
      <c r="AI27" s="35"/>
      <c r="AJ27" s="35"/>
      <c r="AK27" s="41"/>
      <c r="AL27" s="35"/>
      <c r="AM27" s="35"/>
      <c r="AN27" s="35"/>
      <c r="AO27" s="35"/>
      <c r="AP27" s="44"/>
      <c r="AQ27" s="43"/>
      <c r="AR27" s="35">
        <v>20</v>
      </c>
      <c r="AS27" s="44">
        <v>0</v>
      </c>
      <c r="AT27" s="43">
        <f t="shared" si="5"/>
        <v>1</v>
      </c>
      <c r="AU27" s="35">
        <v>20</v>
      </c>
      <c r="AV27" s="44">
        <v>4</v>
      </c>
      <c r="AW27" s="43">
        <f t="shared" si="11"/>
        <v>0.8</v>
      </c>
      <c r="AX27" s="35">
        <v>18</v>
      </c>
      <c r="AY27" s="44">
        <v>1</v>
      </c>
      <c r="AZ27" s="43">
        <f t="shared" si="12"/>
        <v>0.9444444444444444</v>
      </c>
      <c r="BA27" s="35">
        <v>18</v>
      </c>
      <c r="BB27" s="44">
        <v>1</v>
      </c>
      <c r="BC27" s="43">
        <f>(BA27-BB27)/BA27</f>
        <v>0.9444444444444444</v>
      </c>
      <c r="BD27" s="35">
        <v>17</v>
      </c>
      <c r="BE27" s="44">
        <v>1</v>
      </c>
      <c r="BF27" s="43">
        <f>(BD27-BE27)/BD27</f>
        <v>0.9411764705882353</v>
      </c>
      <c r="BG27" s="35">
        <v>17</v>
      </c>
      <c r="BH27" s="44"/>
      <c r="BI27" s="43">
        <f>(BG27-BH27)/BG27</f>
        <v>1</v>
      </c>
      <c r="BJ27" s="35">
        <v>17</v>
      </c>
      <c r="BK27" s="44"/>
      <c r="BL27" s="43">
        <f t="shared" si="17"/>
        <v>1</v>
      </c>
      <c r="BM27" s="35">
        <v>16</v>
      </c>
      <c r="BN27" s="44"/>
      <c r="BO27" s="43">
        <f>(BM27-BN27)/BM27</f>
        <v>1</v>
      </c>
    </row>
    <row r="28" spans="1:67" ht="16.5">
      <c r="A28" s="34"/>
      <c r="B28" s="35" t="s">
        <v>38</v>
      </c>
      <c r="C28" s="35"/>
      <c r="D28" s="35"/>
      <c r="E28" s="35"/>
      <c r="F28" s="35"/>
      <c r="G28" s="36"/>
      <c r="H28" s="37"/>
      <c r="I28" s="35"/>
      <c r="J28" s="35"/>
      <c r="K28" s="35"/>
      <c r="L28" s="58"/>
      <c r="M28" s="39"/>
      <c r="N28" s="35"/>
      <c r="O28" s="35"/>
      <c r="P28" s="35"/>
      <c r="Q28" s="59"/>
      <c r="R28" s="37"/>
      <c r="S28" s="35"/>
      <c r="T28" s="35"/>
      <c r="U28" s="35"/>
      <c r="V28" s="58"/>
      <c r="W28" s="39"/>
      <c r="X28" s="35"/>
      <c r="Y28" s="35"/>
      <c r="Z28" s="35"/>
      <c r="AA28" s="35"/>
      <c r="AB28" s="35"/>
      <c r="AC28" s="35"/>
      <c r="AD28" s="35"/>
      <c r="AE28" s="35"/>
      <c r="AF28" s="41"/>
      <c r="AG28" s="35"/>
      <c r="AH28" s="35"/>
      <c r="AI28" s="35"/>
      <c r="AJ28" s="35"/>
      <c r="AK28" s="41"/>
      <c r="AL28" s="35"/>
      <c r="AM28" s="35"/>
      <c r="AN28" s="35"/>
      <c r="AO28" s="35"/>
      <c r="AP28" s="44"/>
      <c r="AQ28" s="43"/>
      <c r="AR28" s="35"/>
      <c r="AS28" s="44"/>
      <c r="AT28" s="43"/>
      <c r="AU28" s="35"/>
      <c r="AV28" s="44"/>
      <c r="AW28" s="43"/>
      <c r="AX28" s="35"/>
      <c r="AY28" s="44"/>
      <c r="AZ28" s="43"/>
      <c r="BA28" s="35"/>
      <c r="BB28" s="44"/>
      <c r="BC28" s="43"/>
      <c r="BD28" s="35"/>
      <c r="BE28" s="44"/>
      <c r="BF28" s="43"/>
      <c r="BG28" s="35"/>
      <c r="BH28" s="44"/>
      <c r="BI28" s="43"/>
      <c r="BJ28" s="35">
        <v>30</v>
      </c>
      <c r="BK28" s="44"/>
      <c r="BL28" s="43">
        <f t="shared" si="17"/>
        <v>1</v>
      </c>
      <c r="BM28" s="35"/>
      <c r="BN28" s="44"/>
      <c r="BO28" s="43"/>
    </row>
    <row r="29" spans="1:67" ht="16.5">
      <c r="A29" s="35" t="s">
        <v>39</v>
      </c>
      <c r="B29" s="35" t="s">
        <v>34</v>
      </c>
      <c r="C29" s="35"/>
      <c r="D29" s="35"/>
      <c r="E29" s="35"/>
      <c r="F29" s="35"/>
      <c r="G29" s="36"/>
      <c r="H29" s="37"/>
      <c r="I29" s="35"/>
      <c r="J29" s="35"/>
      <c r="K29" s="35"/>
      <c r="L29" s="58"/>
      <c r="M29" s="39"/>
      <c r="N29" s="35"/>
      <c r="O29" s="35"/>
      <c r="P29" s="35"/>
      <c r="Q29" s="59"/>
      <c r="R29" s="37"/>
      <c r="S29" s="35"/>
      <c r="T29" s="35"/>
      <c r="U29" s="35"/>
      <c r="V29" s="58"/>
      <c r="W29" s="39"/>
      <c r="X29" s="35"/>
      <c r="Y29" s="35"/>
      <c r="Z29" s="35"/>
      <c r="AA29" s="35"/>
      <c r="AB29" s="35"/>
      <c r="AC29" s="35"/>
      <c r="AD29" s="35"/>
      <c r="AE29" s="35"/>
      <c r="AF29" s="41"/>
      <c r="AG29" s="35"/>
      <c r="AH29" s="35"/>
      <c r="AI29" s="35"/>
      <c r="AJ29" s="35"/>
      <c r="AK29" s="41"/>
      <c r="AL29" s="35"/>
      <c r="AM29" s="35"/>
      <c r="AN29" s="35"/>
      <c r="AO29" s="35"/>
      <c r="AP29" s="44"/>
      <c r="AQ29" s="43"/>
      <c r="AR29" s="35">
        <v>8</v>
      </c>
      <c r="AS29" s="44">
        <v>0</v>
      </c>
      <c r="AT29" s="43">
        <f t="shared" si="5"/>
        <v>1</v>
      </c>
      <c r="AU29" s="35">
        <v>8</v>
      </c>
      <c r="AV29" s="44">
        <v>0</v>
      </c>
      <c r="AW29" s="43">
        <f aca="true" t="shared" si="18" ref="AW29:AW42">(AU29-AV29)/AU29</f>
        <v>1</v>
      </c>
      <c r="AX29" s="35">
        <v>8</v>
      </c>
      <c r="AY29" s="44">
        <v>0</v>
      </c>
      <c r="AZ29" s="43">
        <f>(AX29-AY29)/AX29</f>
        <v>1</v>
      </c>
      <c r="BA29" s="35"/>
      <c r="BB29" s="44"/>
      <c r="BC29" s="43"/>
      <c r="BD29" s="35"/>
      <c r="BE29" s="44"/>
      <c r="BF29" s="43"/>
      <c r="BG29" s="35"/>
      <c r="BH29" s="44"/>
      <c r="BI29" s="43"/>
      <c r="BJ29" s="35"/>
      <c r="BK29" s="44"/>
      <c r="BL29" s="43"/>
      <c r="BM29" s="35"/>
      <c r="BN29" s="44"/>
      <c r="BO29" s="43"/>
    </row>
    <row r="30" spans="1:67" ht="16.5">
      <c r="A30" s="35" t="s">
        <v>40</v>
      </c>
      <c r="B30" s="35" t="s">
        <v>34</v>
      </c>
      <c r="C30" s="35"/>
      <c r="D30" s="35"/>
      <c r="E30" s="35"/>
      <c r="F30" s="35"/>
      <c r="G30" s="36"/>
      <c r="H30" s="37"/>
      <c r="I30" s="35"/>
      <c r="J30" s="35"/>
      <c r="K30" s="35"/>
      <c r="L30" s="58"/>
      <c r="M30" s="39"/>
      <c r="N30" s="35"/>
      <c r="O30" s="35"/>
      <c r="P30" s="35"/>
      <c r="Q30" s="59"/>
      <c r="R30" s="37"/>
      <c r="S30" s="35"/>
      <c r="T30" s="35"/>
      <c r="U30" s="35"/>
      <c r="V30" s="58"/>
      <c r="W30" s="39"/>
      <c r="X30" s="35"/>
      <c r="Y30" s="35"/>
      <c r="Z30" s="35"/>
      <c r="AA30" s="35"/>
      <c r="AB30" s="35"/>
      <c r="AC30" s="35"/>
      <c r="AD30" s="35"/>
      <c r="AE30" s="35"/>
      <c r="AF30" s="41"/>
      <c r="AG30" s="35"/>
      <c r="AH30" s="35"/>
      <c r="AI30" s="35"/>
      <c r="AJ30" s="35"/>
      <c r="AK30" s="41"/>
      <c r="AL30" s="35"/>
      <c r="AM30" s="35"/>
      <c r="AN30" s="35"/>
      <c r="AO30" s="35"/>
      <c r="AP30" s="44"/>
      <c r="AQ30" s="43"/>
      <c r="AR30" s="35">
        <v>8</v>
      </c>
      <c r="AS30" s="44">
        <v>0</v>
      </c>
      <c r="AT30" s="43">
        <f t="shared" si="5"/>
        <v>1</v>
      </c>
      <c r="AU30" s="35">
        <v>8</v>
      </c>
      <c r="AV30" s="44">
        <v>0</v>
      </c>
      <c r="AW30" s="43">
        <f t="shared" si="18"/>
        <v>1</v>
      </c>
      <c r="AX30" s="35"/>
      <c r="AY30" s="44"/>
      <c r="AZ30" s="43"/>
      <c r="BA30" s="35"/>
      <c r="BB30" s="44"/>
      <c r="BC30" s="43"/>
      <c r="BD30" s="35"/>
      <c r="BE30" s="44"/>
      <c r="BF30" s="43"/>
      <c r="BG30" s="35"/>
      <c r="BH30" s="44"/>
      <c r="BI30" s="43"/>
      <c r="BJ30" s="35"/>
      <c r="BK30" s="44"/>
      <c r="BL30" s="43"/>
      <c r="BM30" s="35"/>
      <c r="BN30" s="44"/>
      <c r="BO30" s="43"/>
    </row>
    <row r="31" spans="1:67" ht="16.5">
      <c r="A31" s="34" t="s">
        <v>41</v>
      </c>
      <c r="B31" s="35" t="s">
        <v>34</v>
      </c>
      <c r="C31" s="35">
        <v>30</v>
      </c>
      <c r="D31" s="35">
        <v>20</v>
      </c>
      <c r="E31" s="35"/>
      <c r="F31" s="35">
        <v>1</v>
      </c>
      <c r="G31" s="36">
        <f t="shared" si="0"/>
        <v>0.7</v>
      </c>
      <c r="H31" s="37">
        <v>44</v>
      </c>
      <c r="I31" s="35">
        <v>22</v>
      </c>
      <c r="J31" s="35">
        <v>0</v>
      </c>
      <c r="K31" s="35">
        <v>0</v>
      </c>
      <c r="L31" s="38">
        <f>(I31+K31)/(H31-J31)</f>
        <v>0.5</v>
      </c>
      <c r="M31" s="39">
        <v>44</v>
      </c>
      <c r="N31" s="35">
        <v>28</v>
      </c>
      <c r="O31" s="35">
        <v>0</v>
      </c>
      <c r="P31" s="35">
        <v>0</v>
      </c>
      <c r="Q31" s="40">
        <f>(N31+P31)/(M31-O31)</f>
        <v>0.6363636363636364</v>
      </c>
      <c r="R31" s="37">
        <v>44</v>
      </c>
      <c r="S31" s="35">
        <v>25</v>
      </c>
      <c r="T31" s="35">
        <v>0</v>
      </c>
      <c r="U31" s="35">
        <v>1</v>
      </c>
      <c r="V31" s="38">
        <f>(S31+U31)/(R31-T31)</f>
        <v>0.5909090909090909</v>
      </c>
      <c r="W31" s="39">
        <v>44</v>
      </c>
      <c r="X31" s="35">
        <v>26</v>
      </c>
      <c r="Y31" s="35">
        <v>0</v>
      </c>
      <c r="Z31" s="35">
        <v>1</v>
      </c>
      <c r="AA31" s="41">
        <f aca="true" t="shared" si="19" ref="AA31:AA48">(X31+Z31)/(W31-Y31)</f>
        <v>0.6136363636363636</v>
      </c>
      <c r="AB31" s="35">
        <v>44</v>
      </c>
      <c r="AC31" s="35">
        <v>29</v>
      </c>
      <c r="AD31" s="35">
        <v>2</v>
      </c>
      <c r="AE31" s="35">
        <v>0</v>
      </c>
      <c r="AF31" s="41">
        <f t="shared" si="1"/>
        <v>0.6590909090909091</v>
      </c>
      <c r="AG31" s="35">
        <v>44</v>
      </c>
      <c r="AH31" s="35">
        <v>34</v>
      </c>
      <c r="AI31" s="35">
        <v>1</v>
      </c>
      <c r="AJ31" s="35">
        <v>1</v>
      </c>
      <c r="AK31" s="41">
        <f t="shared" si="2"/>
        <v>0.7727272727272727</v>
      </c>
      <c r="AL31" s="35">
        <v>44</v>
      </c>
      <c r="AM31" s="35">
        <v>4</v>
      </c>
      <c r="AN31" s="41">
        <f>(AL31-AM31)/AL31</f>
        <v>0.9090909090909091</v>
      </c>
      <c r="AO31" s="35">
        <v>44</v>
      </c>
      <c r="AP31" s="44">
        <v>1</v>
      </c>
      <c r="AQ31" s="43">
        <f aca="true" t="shared" si="20" ref="AQ31:AQ48">(AO31-AP31)/AO31</f>
        <v>0.9772727272727273</v>
      </c>
      <c r="AR31" s="35">
        <v>44</v>
      </c>
      <c r="AS31" s="44">
        <v>14</v>
      </c>
      <c r="AT31" s="43">
        <f t="shared" si="5"/>
        <v>0.6818181818181818</v>
      </c>
      <c r="AU31" s="35">
        <v>44</v>
      </c>
      <c r="AV31" s="44">
        <v>3</v>
      </c>
      <c r="AW31" s="43">
        <f t="shared" si="18"/>
        <v>0.9318181818181818</v>
      </c>
      <c r="AX31" s="35">
        <v>34</v>
      </c>
      <c r="AY31" s="44">
        <v>0</v>
      </c>
      <c r="AZ31" s="43">
        <f aca="true" t="shared" si="21" ref="AZ31:AZ38">(AX31-AY31)/AX31</f>
        <v>1</v>
      </c>
      <c r="BA31" s="35">
        <v>34</v>
      </c>
      <c r="BB31" s="44">
        <v>0</v>
      </c>
      <c r="BC31" s="43">
        <f aca="true" t="shared" si="22" ref="BC31:BC38">(BA31-BB31)/BA31</f>
        <v>1</v>
      </c>
      <c r="BD31" s="35">
        <v>34</v>
      </c>
      <c r="BE31" s="44">
        <v>8</v>
      </c>
      <c r="BF31" s="43">
        <f aca="true" t="shared" si="23" ref="BF31:BF38">(BD31-BE31)/BD31</f>
        <v>0.7647058823529411</v>
      </c>
      <c r="BG31" s="35">
        <v>30</v>
      </c>
      <c r="BH31" s="44"/>
      <c r="BI31" s="43">
        <f aca="true" t="shared" si="24" ref="BI31:BI38">(BG31-BH31)/BG31</f>
        <v>1</v>
      </c>
      <c r="BJ31" s="35">
        <v>30</v>
      </c>
      <c r="BK31" s="44"/>
      <c r="BL31" s="43">
        <f aca="true" t="shared" si="25" ref="BL31:BL38">(BJ31-BK31)/BJ31</f>
        <v>1</v>
      </c>
      <c r="BM31" s="35">
        <v>25</v>
      </c>
      <c r="BN31" s="44"/>
      <c r="BO31" s="43">
        <f aca="true" t="shared" si="26" ref="BO31:BO40">(BM31-BN31)/BM31</f>
        <v>1</v>
      </c>
    </row>
    <row r="32" spans="1:67" ht="16.5">
      <c r="A32" s="66"/>
      <c r="B32" s="35" t="s">
        <v>38</v>
      </c>
      <c r="C32" s="35">
        <v>23</v>
      </c>
      <c r="D32" s="35">
        <v>19</v>
      </c>
      <c r="E32" s="35"/>
      <c r="F32" s="35"/>
      <c r="G32" s="36">
        <f t="shared" si="0"/>
        <v>0.8260869565217391</v>
      </c>
      <c r="H32" s="37">
        <v>76</v>
      </c>
      <c r="I32" s="35">
        <v>18</v>
      </c>
      <c r="J32" s="35">
        <v>0</v>
      </c>
      <c r="K32" s="35">
        <v>0</v>
      </c>
      <c r="L32" s="38">
        <f>(I32+K32)/(H32-J32)</f>
        <v>0.23684210526315788</v>
      </c>
      <c r="M32" s="39">
        <v>76</v>
      </c>
      <c r="N32" s="35">
        <v>23</v>
      </c>
      <c r="O32" s="35">
        <v>0</v>
      </c>
      <c r="P32" s="35">
        <v>0</v>
      </c>
      <c r="Q32" s="40">
        <f>(N32+P32)/(M32-O32)</f>
        <v>0.3026315789473684</v>
      </c>
      <c r="R32" s="37">
        <v>76</v>
      </c>
      <c r="S32" s="35">
        <v>19</v>
      </c>
      <c r="T32" s="35">
        <v>1</v>
      </c>
      <c r="U32" s="35">
        <v>0</v>
      </c>
      <c r="V32" s="38">
        <f>(S32+U32)/(R32-T32)</f>
        <v>0.25333333333333335</v>
      </c>
      <c r="W32" s="39">
        <v>76</v>
      </c>
      <c r="X32" s="35">
        <v>37</v>
      </c>
      <c r="Y32" s="35">
        <v>0</v>
      </c>
      <c r="Z32" s="35">
        <v>1</v>
      </c>
      <c r="AA32" s="41">
        <f t="shared" si="19"/>
        <v>0.5</v>
      </c>
      <c r="AB32" s="35">
        <v>73</v>
      </c>
      <c r="AC32" s="35">
        <v>31</v>
      </c>
      <c r="AD32" s="35">
        <v>0</v>
      </c>
      <c r="AE32" s="35">
        <v>1</v>
      </c>
      <c r="AF32" s="41">
        <f t="shared" si="1"/>
        <v>0.4246575342465753</v>
      </c>
      <c r="AG32" s="35">
        <v>73</v>
      </c>
      <c r="AH32" s="35">
        <v>53</v>
      </c>
      <c r="AI32" s="35">
        <v>1</v>
      </c>
      <c r="AJ32" s="35">
        <v>3</v>
      </c>
      <c r="AK32" s="41">
        <f t="shared" si="2"/>
        <v>0.726027397260274</v>
      </c>
      <c r="AL32" s="35">
        <v>73</v>
      </c>
      <c r="AM32" s="35">
        <v>18</v>
      </c>
      <c r="AN32" s="41">
        <f>(AL32-AM32)/AL32</f>
        <v>0.7534246575342466</v>
      </c>
      <c r="AO32" s="35">
        <v>73</v>
      </c>
      <c r="AP32" s="44">
        <v>10</v>
      </c>
      <c r="AQ32" s="43">
        <f t="shared" si="20"/>
        <v>0.863013698630137</v>
      </c>
      <c r="AR32" s="35">
        <v>73</v>
      </c>
      <c r="AS32" s="44">
        <v>6</v>
      </c>
      <c r="AT32" s="43">
        <f t="shared" si="5"/>
        <v>0.9178082191780822</v>
      </c>
      <c r="AU32" s="35">
        <v>73</v>
      </c>
      <c r="AV32" s="44">
        <v>0</v>
      </c>
      <c r="AW32" s="43">
        <f t="shared" si="18"/>
        <v>1</v>
      </c>
      <c r="AX32" s="35">
        <v>73</v>
      </c>
      <c r="AY32" s="44">
        <v>0</v>
      </c>
      <c r="AZ32" s="43">
        <f t="shared" si="21"/>
        <v>1</v>
      </c>
      <c r="BA32" s="35">
        <v>73</v>
      </c>
      <c r="BB32" s="44">
        <v>0</v>
      </c>
      <c r="BC32" s="43">
        <f t="shared" si="22"/>
        <v>1</v>
      </c>
      <c r="BD32" s="35">
        <v>73</v>
      </c>
      <c r="BE32" s="44">
        <v>2</v>
      </c>
      <c r="BF32" s="43">
        <f t="shared" si="23"/>
        <v>0.9726027397260274</v>
      </c>
      <c r="BG32" s="35">
        <v>53</v>
      </c>
      <c r="BH32" s="44"/>
      <c r="BI32" s="43">
        <f t="shared" si="24"/>
        <v>1</v>
      </c>
      <c r="BJ32" s="35">
        <v>53</v>
      </c>
      <c r="BK32" s="44"/>
      <c r="BL32" s="43">
        <f t="shared" si="25"/>
        <v>1</v>
      </c>
      <c r="BM32" s="35">
        <v>45</v>
      </c>
      <c r="BN32" s="44"/>
      <c r="BO32" s="43">
        <f t="shared" si="26"/>
        <v>1</v>
      </c>
    </row>
    <row r="33" spans="1:67" ht="16.5">
      <c r="A33" s="34" t="s">
        <v>42</v>
      </c>
      <c r="B33" s="35" t="s">
        <v>34</v>
      </c>
      <c r="C33" s="35">
        <v>17</v>
      </c>
      <c r="D33" s="35">
        <v>12</v>
      </c>
      <c r="E33" s="35"/>
      <c r="F33" s="35"/>
      <c r="G33" s="36">
        <f t="shared" si="0"/>
        <v>0.7058823529411765</v>
      </c>
      <c r="H33" s="37">
        <v>22</v>
      </c>
      <c r="I33" s="35">
        <v>7</v>
      </c>
      <c r="J33" s="35">
        <v>0</v>
      </c>
      <c r="K33" s="35">
        <v>0</v>
      </c>
      <c r="L33" s="38">
        <f>(I33+K33)/(H33-J33)</f>
        <v>0.3181818181818182</v>
      </c>
      <c r="M33" s="39">
        <v>22</v>
      </c>
      <c r="N33" s="35">
        <v>13</v>
      </c>
      <c r="O33" s="35">
        <v>0</v>
      </c>
      <c r="P33" s="35">
        <v>2</v>
      </c>
      <c r="Q33" s="40">
        <f>(N33+P33)/(M33-O33)</f>
        <v>0.6818181818181818</v>
      </c>
      <c r="R33" s="37">
        <v>22</v>
      </c>
      <c r="S33" s="35">
        <v>6</v>
      </c>
      <c r="T33" s="35">
        <v>0</v>
      </c>
      <c r="U33" s="35">
        <v>1</v>
      </c>
      <c r="V33" s="38">
        <f>(S33+U33)/(R33-T33)</f>
        <v>0.3181818181818182</v>
      </c>
      <c r="W33" s="39">
        <v>22</v>
      </c>
      <c r="X33" s="35">
        <v>11</v>
      </c>
      <c r="Y33" s="35">
        <v>0</v>
      </c>
      <c r="Z33" s="35">
        <v>1</v>
      </c>
      <c r="AA33" s="41">
        <f t="shared" si="19"/>
        <v>0.5454545454545454</v>
      </c>
      <c r="AB33" s="35">
        <v>24</v>
      </c>
      <c r="AC33" s="35">
        <v>15</v>
      </c>
      <c r="AD33" s="35">
        <v>0</v>
      </c>
      <c r="AE33" s="35">
        <v>0</v>
      </c>
      <c r="AF33" s="41">
        <f t="shared" si="1"/>
        <v>0.625</v>
      </c>
      <c r="AG33" s="35">
        <v>24</v>
      </c>
      <c r="AH33" s="35">
        <v>19</v>
      </c>
      <c r="AI33" s="35"/>
      <c r="AJ33" s="35"/>
      <c r="AK33" s="41">
        <f t="shared" si="2"/>
        <v>0.7916666666666666</v>
      </c>
      <c r="AL33" s="35">
        <v>24</v>
      </c>
      <c r="AM33" s="35">
        <v>5</v>
      </c>
      <c r="AN33" s="41">
        <f>(AL33-AM33)/AL33</f>
        <v>0.7916666666666666</v>
      </c>
      <c r="AO33" s="35">
        <v>24</v>
      </c>
      <c r="AP33" s="44">
        <v>0</v>
      </c>
      <c r="AQ33" s="43">
        <f t="shared" si="20"/>
        <v>1</v>
      </c>
      <c r="AR33" s="35">
        <v>24</v>
      </c>
      <c r="AS33" s="44">
        <v>0</v>
      </c>
      <c r="AT33" s="43">
        <f t="shared" si="5"/>
        <v>1</v>
      </c>
      <c r="AU33" s="35">
        <v>24</v>
      </c>
      <c r="AV33" s="44">
        <v>0</v>
      </c>
      <c r="AW33" s="43">
        <f t="shared" si="18"/>
        <v>1</v>
      </c>
      <c r="AX33" s="35">
        <v>19</v>
      </c>
      <c r="AY33" s="44">
        <v>0</v>
      </c>
      <c r="AZ33" s="43">
        <f t="shared" si="21"/>
        <v>1</v>
      </c>
      <c r="BA33" s="35">
        <v>19</v>
      </c>
      <c r="BB33" s="44">
        <v>0</v>
      </c>
      <c r="BC33" s="43">
        <f t="shared" si="22"/>
        <v>1</v>
      </c>
      <c r="BD33" s="35">
        <v>18</v>
      </c>
      <c r="BE33" s="44"/>
      <c r="BF33" s="43">
        <f t="shared" si="23"/>
        <v>1</v>
      </c>
      <c r="BG33" s="35">
        <v>17</v>
      </c>
      <c r="BH33" s="44"/>
      <c r="BI33" s="43">
        <f t="shared" si="24"/>
        <v>1</v>
      </c>
      <c r="BJ33" s="35">
        <v>17</v>
      </c>
      <c r="BK33" s="44"/>
      <c r="BL33" s="43">
        <f t="shared" si="25"/>
        <v>1</v>
      </c>
      <c r="BM33" s="35">
        <v>15</v>
      </c>
      <c r="BN33" s="44"/>
      <c r="BO33" s="43">
        <f t="shared" si="26"/>
        <v>1</v>
      </c>
    </row>
    <row r="34" spans="1:67" ht="16.5">
      <c r="A34" s="34"/>
      <c r="B34" s="35" t="s">
        <v>38</v>
      </c>
      <c r="C34" s="35"/>
      <c r="D34" s="35"/>
      <c r="E34" s="35"/>
      <c r="F34" s="35"/>
      <c r="G34" s="36"/>
      <c r="H34" s="37"/>
      <c r="I34" s="35"/>
      <c r="J34" s="35"/>
      <c r="K34" s="35"/>
      <c r="L34" s="38"/>
      <c r="M34" s="39"/>
      <c r="N34" s="35"/>
      <c r="O34" s="35"/>
      <c r="P34" s="35"/>
      <c r="Q34" s="40"/>
      <c r="R34" s="37"/>
      <c r="S34" s="35"/>
      <c r="T34" s="35"/>
      <c r="U34" s="35"/>
      <c r="V34" s="38"/>
      <c r="W34" s="39"/>
      <c r="X34" s="35"/>
      <c r="Y34" s="35"/>
      <c r="Z34" s="35"/>
      <c r="AA34" s="41"/>
      <c r="AB34" s="35"/>
      <c r="AC34" s="35"/>
      <c r="AD34" s="35"/>
      <c r="AE34" s="35"/>
      <c r="AF34" s="41"/>
      <c r="AG34" s="35"/>
      <c r="AH34" s="35"/>
      <c r="AI34" s="35"/>
      <c r="AJ34" s="35"/>
      <c r="AK34" s="41"/>
      <c r="AL34" s="35"/>
      <c r="AM34" s="35"/>
      <c r="AN34" s="35"/>
      <c r="AO34" s="35"/>
      <c r="AP34" s="44"/>
      <c r="AQ34" s="43"/>
      <c r="AR34" s="35">
        <v>10</v>
      </c>
      <c r="AS34" s="44">
        <v>4</v>
      </c>
      <c r="AT34" s="43">
        <f t="shared" si="5"/>
        <v>0.6</v>
      </c>
      <c r="AU34" s="35">
        <v>10</v>
      </c>
      <c r="AV34" s="44">
        <v>5</v>
      </c>
      <c r="AW34" s="43">
        <f t="shared" si="18"/>
        <v>0.5</v>
      </c>
      <c r="AX34" s="35">
        <v>15</v>
      </c>
      <c r="AY34" s="44">
        <v>6</v>
      </c>
      <c r="AZ34" s="43">
        <f t="shared" si="21"/>
        <v>0.6</v>
      </c>
      <c r="BA34" s="35">
        <v>15</v>
      </c>
      <c r="BB34" s="44">
        <v>0</v>
      </c>
      <c r="BC34" s="43">
        <f t="shared" si="22"/>
        <v>1</v>
      </c>
      <c r="BD34" s="35">
        <v>15</v>
      </c>
      <c r="BE34" s="44">
        <v>1</v>
      </c>
      <c r="BF34" s="43">
        <f t="shared" si="23"/>
        <v>0.9333333333333333</v>
      </c>
      <c r="BG34" s="35">
        <v>15</v>
      </c>
      <c r="BH34" s="44"/>
      <c r="BI34" s="43">
        <f t="shared" si="24"/>
        <v>1</v>
      </c>
      <c r="BJ34" s="35">
        <v>15</v>
      </c>
      <c r="BK34" s="44">
        <v>7</v>
      </c>
      <c r="BL34" s="43">
        <f t="shared" si="25"/>
        <v>0.5333333333333333</v>
      </c>
      <c r="BM34" s="35">
        <v>8</v>
      </c>
      <c r="BN34" s="44"/>
      <c r="BO34" s="43">
        <f t="shared" si="26"/>
        <v>1</v>
      </c>
    </row>
    <row r="35" spans="1:67" ht="16.5">
      <c r="A35" s="34" t="s">
        <v>43</v>
      </c>
      <c r="B35" s="35" t="s">
        <v>34</v>
      </c>
      <c r="C35" s="35"/>
      <c r="D35" s="35"/>
      <c r="E35" s="35"/>
      <c r="F35" s="35"/>
      <c r="G35" s="36"/>
      <c r="H35" s="37"/>
      <c r="I35" s="35"/>
      <c r="J35" s="35"/>
      <c r="K35" s="35"/>
      <c r="L35" s="38"/>
      <c r="M35" s="39"/>
      <c r="N35" s="35"/>
      <c r="O35" s="35"/>
      <c r="P35" s="35"/>
      <c r="Q35" s="40"/>
      <c r="R35" s="37"/>
      <c r="S35" s="35"/>
      <c r="T35" s="35"/>
      <c r="U35" s="35"/>
      <c r="V35" s="38"/>
      <c r="W35" s="39"/>
      <c r="X35" s="35"/>
      <c r="Y35" s="35"/>
      <c r="Z35" s="35"/>
      <c r="AA35" s="41"/>
      <c r="AB35" s="35">
        <v>12</v>
      </c>
      <c r="AC35" s="35">
        <v>3</v>
      </c>
      <c r="AD35" s="35">
        <v>0</v>
      </c>
      <c r="AE35" s="35">
        <v>0</v>
      </c>
      <c r="AF35" s="41">
        <f t="shared" si="1"/>
        <v>0.25</v>
      </c>
      <c r="AG35" s="35">
        <v>12</v>
      </c>
      <c r="AH35" s="35">
        <v>1</v>
      </c>
      <c r="AI35" s="35"/>
      <c r="AJ35" s="35"/>
      <c r="AK35" s="41">
        <f t="shared" si="2"/>
        <v>0.08333333333333333</v>
      </c>
      <c r="AL35" s="35">
        <v>12</v>
      </c>
      <c r="AM35" s="35">
        <v>6</v>
      </c>
      <c r="AN35" s="41">
        <f aca="true" t="shared" si="27" ref="AN35:AN48">(AL35-AM35)/AL35</f>
        <v>0.5</v>
      </c>
      <c r="AO35" s="35">
        <v>12</v>
      </c>
      <c r="AP35" s="44">
        <v>3</v>
      </c>
      <c r="AQ35" s="43">
        <f t="shared" si="20"/>
        <v>0.75</v>
      </c>
      <c r="AR35" s="35">
        <v>12</v>
      </c>
      <c r="AS35" s="44">
        <v>2</v>
      </c>
      <c r="AT35" s="43">
        <f t="shared" si="5"/>
        <v>0.8333333333333334</v>
      </c>
      <c r="AU35" s="35">
        <v>12</v>
      </c>
      <c r="AV35" s="44">
        <v>1</v>
      </c>
      <c r="AW35" s="43">
        <f t="shared" si="18"/>
        <v>0.9166666666666666</v>
      </c>
      <c r="AX35" s="35">
        <v>12</v>
      </c>
      <c r="AY35" s="44">
        <v>0</v>
      </c>
      <c r="AZ35" s="43">
        <f t="shared" si="21"/>
        <v>1</v>
      </c>
      <c r="BA35" s="35">
        <v>12</v>
      </c>
      <c r="BB35" s="44">
        <v>3</v>
      </c>
      <c r="BC35" s="43">
        <f t="shared" si="22"/>
        <v>0.75</v>
      </c>
      <c r="BD35" s="35">
        <v>16</v>
      </c>
      <c r="BE35" s="44">
        <v>1</v>
      </c>
      <c r="BF35" s="43">
        <f t="shared" si="23"/>
        <v>0.9375</v>
      </c>
      <c r="BG35" s="35">
        <v>16</v>
      </c>
      <c r="BH35" s="44">
        <v>2</v>
      </c>
      <c r="BI35" s="43">
        <f t="shared" si="24"/>
        <v>0.875</v>
      </c>
      <c r="BJ35" s="35">
        <v>16</v>
      </c>
      <c r="BK35" s="44">
        <v>3</v>
      </c>
      <c r="BL35" s="43">
        <f t="shared" si="25"/>
        <v>0.8125</v>
      </c>
      <c r="BM35" s="35">
        <v>11</v>
      </c>
      <c r="BN35" s="44"/>
      <c r="BO35" s="43">
        <f t="shared" si="26"/>
        <v>1</v>
      </c>
    </row>
    <row r="36" spans="1:67" ht="16.5">
      <c r="A36" s="34"/>
      <c r="B36" s="35" t="s">
        <v>38</v>
      </c>
      <c r="C36" s="35"/>
      <c r="D36" s="35"/>
      <c r="E36" s="35"/>
      <c r="F36" s="35"/>
      <c r="G36" s="36"/>
      <c r="H36" s="37"/>
      <c r="I36" s="35"/>
      <c r="J36" s="35"/>
      <c r="K36" s="35"/>
      <c r="L36" s="38"/>
      <c r="M36" s="39"/>
      <c r="N36" s="35"/>
      <c r="O36" s="35"/>
      <c r="P36" s="35"/>
      <c r="Q36" s="40"/>
      <c r="R36" s="37"/>
      <c r="S36" s="35"/>
      <c r="T36" s="35"/>
      <c r="U36" s="35"/>
      <c r="V36" s="38"/>
      <c r="W36" s="39"/>
      <c r="X36" s="35"/>
      <c r="Y36" s="35"/>
      <c r="Z36" s="35"/>
      <c r="AA36" s="41"/>
      <c r="AB36" s="35">
        <v>14</v>
      </c>
      <c r="AC36" s="35">
        <v>0</v>
      </c>
      <c r="AD36" s="35">
        <v>1</v>
      </c>
      <c r="AE36" s="35">
        <v>0</v>
      </c>
      <c r="AF36" s="41">
        <f t="shared" si="1"/>
        <v>0</v>
      </c>
      <c r="AG36" s="35">
        <v>14</v>
      </c>
      <c r="AH36" s="35">
        <v>6</v>
      </c>
      <c r="AI36" s="35">
        <v>1</v>
      </c>
      <c r="AJ36" s="35">
        <v>1</v>
      </c>
      <c r="AK36" s="41">
        <f t="shared" si="2"/>
        <v>0.42857142857142855</v>
      </c>
      <c r="AL36" s="35">
        <v>14</v>
      </c>
      <c r="AM36" s="35">
        <v>3</v>
      </c>
      <c r="AN36" s="41">
        <f t="shared" si="27"/>
        <v>0.7857142857142857</v>
      </c>
      <c r="AO36" s="35">
        <v>14</v>
      </c>
      <c r="AP36" s="44">
        <v>6</v>
      </c>
      <c r="AQ36" s="43">
        <f t="shared" si="20"/>
        <v>0.5714285714285714</v>
      </c>
      <c r="AR36" s="35">
        <v>14</v>
      </c>
      <c r="AS36" s="44">
        <v>1</v>
      </c>
      <c r="AT36" s="43">
        <f t="shared" si="5"/>
        <v>0.9285714285714286</v>
      </c>
      <c r="AU36" s="35">
        <v>14</v>
      </c>
      <c r="AV36" s="44">
        <v>1</v>
      </c>
      <c r="AW36" s="43">
        <f t="shared" si="18"/>
        <v>0.9285714285714286</v>
      </c>
      <c r="AX36" s="35">
        <v>44</v>
      </c>
      <c r="AY36" s="44">
        <v>0</v>
      </c>
      <c r="AZ36" s="43">
        <f t="shared" si="21"/>
        <v>1</v>
      </c>
      <c r="BA36" s="35">
        <v>44</v>
      </c>
      <c r="BB36" s="44">
        <v>0</v>
      </c>
      <c r="BC36" s="43">
        <f t="shared" si="22"/>
        <v>1</v>
      </c>
      <c r="BD36" s="35">
        <v>44</v>
      </c>
      <c r="BE36" s="44"/>
      <c r="BF36" s="43">
        <f t="shared" si="23"/>
        <v>1</v>
      </c>
      <c r="BG36" s="35">
        <v>40</v>
      </c>
      <c r="BH36" s="44">
        <v>1</v>
      </c>
      <c r="BI36" s="43">
        <f t="shared" si="24"/>
        <v>0.975</v>
      </c>
      <c r="BJ36" s="35">
        <v>40</v>
      </c>
      <c r="BK36" s="44"/>
      <c r="BL36" s="43">
        <f t="shared" si="25"/>
        <v>1</v>
      </c>
      <c r="BM36" s="35">
        <v>15</v>
      </c>
      <c r="BN36" s="44">
        <v>8</v>
      </c>
      <c r="BO36" s="43">
        <f t="shared" si="26"/>
        <v>0.4666666666666667</v>
      </c>
    </row>
    <row r="37" spans="1:67" ht="16.5">
      <c r="A37" s="34" t="s">
        <v>44</v>
      </c>
      <c r="B37" s="35" t="s">
        <v>34</v>
      </c>
      <c r="C37" s="35">
        <v>44</v>
      </c>
      <c r="D37" s="35">
        <v>36</v>
      </c>
      <c r="E37" s="35">
        <v>1</v>
      </c>
      <c r="F37" s="35">
        <v>3</v>
      </c>
      <c r="G37" s="36">
        <f t="shared" si="0"/>
        <v>0.9069767441860465</v>
      </c>
      <c r="H37" s="37">
        <v>55</v>
      </c>
      <c r="I37" s="35">
        <v>29</v>
      </c>
      <c r="J37" s="35">
        <v>1</v>
      </c>
      <c r="K37" s="35">
        <v>1</v>
      </c>
      <c r="L37" s="38">
        <f aca="true" t="shared" si="28" ref="L37:L48">(I37+K37)/(H37-J37)</f>
        <v>0.5555555555555556</v>
      </c>
      <c r="M37" s="39">
        <v>55</v>
      </c>
      <c r="N37" s="35">
        <v>28</v>
      </c>
      <c r="O37" s="35">
        <v>0</v>
      </c>
      <c r="P37" s="35">
        <v>1</v>
      </c>
      <c r="Q37" s="40">
        <f aca="true" t="shared" si="29" ref="Q37:Q48">(N37+P37)/(M37-O37)</f>
        <v>0.5272727272727272</v>
      </c>
      <c r="R37" s="37">
        <v>55</v>
      </c>
      <c r="S37" s="35">
        <v>44</v>
      </c>
      <c r="T37" s="35">
        <v>1</v>
      </c>
      <c r="U37" s="35">
        <v>0</v>
      </c>
      <c r="V37" s="38">
        <f aca="true" t="shared" si="30" ref="V37:V48">(S37+U37)/(R37-T37)</f>
        <v>0.8148148148148148</v>
      </c>
      <c r="W37" s="39">
        <v>55</v>
      </c>
      <c r="X37" s="35">
        <v>47</v>
      </c>
      <c r="Y37" s="35">
        <v>2</v>
      </c>
      <c r="Z37" s="35">
        <v>0</v>
      </c>
      <c r="AA37" s="41">
        <f t="shared" si="19"/>
        <v>0.8867924528301887</v>
      </c>
      <c r="AB37" s="35">
        <v>55</v>
      </c>
      <c r="AC37" s="35">
        <v>47</v>
      </c>
      <c r="AD37" s="35">
        <v>1</v>
      </c>
      <c r="AE37" s="35">
        <v>4</v>
      </c>
      <c r="AF37" s="41">
        <f t="shared" si="1"/>
        <v>0.8545454545454545</v>
      </c>
      <c r="AG37" s="35">
        <v>55</v>
      </c>
      <c r="AH37" s="35">
        <v>55</v>
      </c>
      <c r="AI37" s="35"/>
      <c r="AJ37" s="35"/>
      <c r="AK37" s="41">
        <f t="shared" si="2"/>
        <v>1</v>
      </c>
      <c r="AL37" s="35">
        <v>55</v>
      </c>
      <c r="AM37" s="35">
        <v>0</v>
      </c>
      <c r="AN37" s="41">
        <f t="shared" si="27"/>
        <v>1</v>
      </c>
      <c r="AO37" s="35">
        <v>55</v>
      </c>
      <c r="AP37" s="44">
        <v>0</v>
      </c>
      <c r="AQ37" s="43">
        <f t="shared" si="20"/>
        <v>1</v>
      </c>
      <c r="AR37" s="35">
        <v>55</v>
      </c>
      <c r="AS37" s="44">
        <v>0</v>
      </c>
      <c r="AT37" s="43">
        <f t="shared" si="5"/>
        <v>1</v>
      </c>
      <c r="AU37" s="35">
        <v>55</v>
      </c>
      <c r="AV37" s="44">
        <v>1</v>
      </c>
      <c r="AW37" s="43">
        <f t="shared" si="18"/>
        <v>0.9818181818181818</v>
      </c>
      <c r="AX37" s="35">
        <v>59</v>
      </c>
      <c r="AY37" s="44">
        <v>0</v>
      </c>
      <c r="AZ37" s="43">
        <f t="shared" si="21"/>
        <v>1</v>
      </c>
      <c r="BA37" s="35">
        <v>51</v>
      </c>
      <c r="BB37" s="44">
        <v>0</v>
      </c>
      <c r="BC37" s="43">
        <f t="shared" si="22"/>
        <v>1</v>
      </c>
      <c r="BD37" s="35">
        <v>50</v>
      </c>
      <c r="BE37" s="44"/>
      <c r="BF37" s="43">
        <f t="shared" si="23"/>
        <v>1</v>
      </c>
      <c r="BG37" s="35">
        <v>48</v>
      </c>
      <c r="BH37" s="44"/>
      <c r="BI37" s="43">
        <f t="shared" si="24"/>
        <v>1</v>
      </c>
      <c r="BJ37" s="35">
        <v>48</v>
      </c>
      <c r="BK37" s="44"/>
      <c r="BL37" s="43">
        <f t="shared" si="25"/>
        <v>1</v>
      </c>
      <c r="BM37" s="35">
        <v>45</v>
      </c>
      <c r="BN37" s="44"/>
      <c r="BO37" s="43">
        <f>(BM37-BN37)/BM37</f>
        <v>1</v>
      </c>
    </row>
    <row r="38" spans="1:67" ht="16.5">
      <c r="A38" s="34"/>
      <c r="B38" s="35" t="s">
        <v>38</v>
      </c>
      <c r="C38" s="35">
        <v>22</v>
      </c>
      <c r="D38" s="35">
        <v>21</v>
      </c>
      <c r="E38" s="35"/>
      <c r="F38" s="35"/>
      <c r="G38" s="36">
        <f t="shared" si="0"/>
        <v>0.9545454545454546</v>
      </c>
      <c r="H38" s="37">
        <v>34</v>
      </c>
      <c r="I38" s="35">
        <v>7</v>
      </c>
      <c r="J38" s="35">
        <v>0</v>
      </c>
      <c r="K38" s="35">
        <v>0</v>
      </c>
      <c r="L38" s="38">
        <f t="shared" si="28"/>
        <v>0.20588235294117646</v>
      </c>
      <c r="M38" s="39">
        <v>34</v>
      </c>
      <c r="N38" s="35">
        <v>19</v>
      </c>
      <c r="O38" s="35">
        <v>0</v>
      </c>
      <c r="P38" s="35">
        <v>1</v>
      </c>
      <c r="Q38" s="40">
        <f t="shared" si="29"/>
        <v>0.5882352941176471</v>
      </c>
      <c r="R38" s="37">
        <v>34</v>
      </c>
      <c r="S38" s="35">
        <v>14</v>
      </c>
      <c r="T38" s="35">
        <v>0</v>
      </c>
      <c r="U38" s="35">
        <v>1</v>
      </c>
      <c r="V38" s="38">
        <f t="shared" si="30"/>
        <v>0.4411764705882353</v>
      </c>
      <c r="W38" s="39">
        <v>34</v>
      </c>
      <c r="X38" s="35">
        <v>10</v>
      </c>
      <c r="Y38" s="35">
        <v>0</v>
      </c>
      <c r="Z38" s="35">
        <v>0</v>
      </c>
      <c r="AA38" s="41">
        <f t="shared" si="19"/>
        <v>0.29411764705882354</v>
      </c>
      <c r="AB38" s="35">
        <v>42</v>
      </c>
      <c r="AC38" s="35">
        <v>12</v>
      </c>
      <c r="AD38" s="35">
        <v>0</v>
      </c>
      <c r="AE38" s="35">
        <v>0</v>
      </c>
      <c r="AF38" s="41">
        <f t="shared" si="1"/>
        <v>0.2857142857142857</v>
      </c>
      <c r="AG38" s="35">
        <v>42</v>
      </c>
      <c r="AH38" s="35">
        <v>10</v>
      </c>
      <c r="AI38" s="35"/>
      <c r="AJ38" s="35">
        <v>1</v>
      </c>
      <c r="AK38" s="41">
        <f t="shared" si="2"/>
        <v>0.23809523809523808</v>
      </c>
      <c r="AL38" s="35">
        <v>42</v>
      </c>
      <c r="AM38" s="35">
        <v>24</v>
      </c>
      <c r="AN38" s="41">
        <f t="shared" si="27"/>
        <v>0.42857142857142855</v>
      </c>
      <c r="AO38" s="35">
        <v>42</v>
      </c>
      <c r="AP38" s="44">
        <v>15</v>
      </c>
      <c r="AQ38" s="43">
        <f t="shared" si="20"/>
        <v>0.6428571428571429</v>
      </c>
      <c r="AR38" s="35">
        <v>42</v>
      </c>
      <c r="AS38" s="44">
        <v>23</v>
      </c>
      <c r="AT38" s="43">
        <f t="shared" si="5"/>
        <v>0.4523809523809524</v>
      </c>
      <c r="AU38" s="35">
        <v>42</v>
      </c>
      <c r="AV38" s="44">
        <v>1</v>
      </c>
      <c r="AW38" s="43">
        <f t="shared" si="18"/>
        <v>0.9761904761904762</v>
      </c>
      <c r="AX38" s="35">
        <v>42</v>
      </c>
      <c r="AY38" s="44">
        <v>0</v>
      </c>
      <c r="AZ38" s="43">
        <f t="shared" si="21"/>
        <v>1</v>
      </c>
      <c r="BA38" s="35">
        <v>42</v>
      </c>
      <c r="BB38" s="44">
        <v>0</v>
      </c>
      <c r="BC38" s="43">
        <f t="shared" si="22"/>
        <v>1</v>
      </c>
      <c r="BD38" s="35">
        <v>36</v>
      </c>
      <c r="BE38" s="44"/>
      <c r="BF38" s="43">
        <f t="shared" si="23"/>
        <v>1</v>
      </c>
      <c r="BG38" s="35">
        <v>36</v>
      </c>
      <c r="BH38" s="44"/>
      <c r="BI38" s="43">
        <f t="shared" si="24"/>
        <v>1</v>
      </c>
      <c r="BJ38" s="35">
        <v>36</v>
      </c>
      <c r="BK38" s="44"/>
      <c r="BL38" s="43">
        <f t="shared" si="25"/>
        <v>1</v>
      </c>
      <c r="BM38" s="35">
        <v>30</v>
      </c>
      <c r="BN38" s="44">
        <v>2</v>
      </c>
      <c r="BO38" s="43">
        <f t="shared" si="26"/>
        <v>0.9333333333333333</v>
      </c>
    </row>
    <row r="39" spans="1:67" ht="16.5">
      <c r="A39" s="35" t="s">
        <v>45</v>
      </c>
      <c r="B39" s="35" t="s">
        <v>34</v>
      </c>
      <c r="C39" s="35">
        <v>2</v>
      </c>
      <c r="D39" s="35">
        <v>2</v>
      </c>
      <c r="E39" s="35"/>
      <c r="F39" s="35"/>
      <c r="G39" s="36">
        <f t="shared" si="0"/>
        <v>1</v>
      </c>
      <c r="H39" s="37">
        <v>9</v>
      </c>
      <c r="I39" s="35">
        <v>0</v>
      </c>
      <c r="J39" s="35">
        <v>0</v>
      </c>
      <c r="K39" s="35">
        <v>0</v>
      </c>
      <c r="L39" s="38">
        <f t="shared" si="28"/>
        <v>0</v>
      </c>
      <c r="M39" s="39">
        <v>9</v>
      </c>
      <c r="N39" s="35">
        <v>2</v>
      </c>
      <c r="O39" s="35">
        <v>0</v>
      </c>
      <c r="P39" s="35">
        <v>0</v>
      </c>
      <c r="Q39" s="40">
        <f t="shared" si="29"/>
        <v>0.2222222222222222</v>
      </c>
      <c r="R39" s="37">
        <v>9</v>
      </c>
      <c r="S39" s="35">
        <v>0</v>
      </c>
      <c r="T39" s="35">
        <v>0</v>
      </c>
      <c r="U39" s="35">
        <v>0</v>
      </c>
      <c r="V39" s="38">
        <f t="shared" si="30"/>
        <v>0</v>
      </c>
      <c r="W39" s="39">
        <v>9</v>
      </c>
      <c r="X39" s="35">
        <v>2</v>
      </c>
      <c r="Y39" s="35">
        <v>0</v>
      </c>
      <c r="Z39" s="35">
        <v>0</v>
      </c>
      <c r="AA39" s="41">
        <f t="shared" si="19"/>
        <v>0.2222222222222222</v>
      </c>
      <c r="AB39" s="35">
        <v>10</v>
      </c>
      <c r="AC39" s="35">
        <v>3</v>
      </c>
      <c r="AD39" s="35">
        <v>1</v>
      </c>
      <c r="AE39" s="35">
        <v>0</v>
      </c>
      <c r="AF39" s="41">
        <f t="shared" si="1"/>
        <v>0.3</v>
      </c>
      <c r="AG39" s="35">
        <v>10</v>
      </c>
      <c r="AH39" s="35">
        <v>7</v>
      </c>
      <c r="AI39" s="35"/>
      <c r="AJ39" s="35"/>
      <c r="AK39" s="41">
        <f t="shared" si="2"/>
        <v>0.7</v>
      </c>
      <c r="AL39" s="35">
        <v>10</v>
      </c>
      <c r="AM39" s="35">
        <v>8</v>
      </c>
      <c r="AN39" s="41">
        <f t="shared" si="27"/>
        <v>0.2</v>
      </c>
      <c r="AO39" s="35">
        <v>10</v>
      </c>
      <c r="AP39" s="44">
        <v>0</v>
      </c>
      <c r="AQ39" s="43">
        <f t="shared" si="20"/>
        <v>1</v>
      </c>
      <c r="AR39" s="35">
        <v>10</v>
      </c>
      <c r="AS39" s="44">
        <v>2</v>
      </c>
      <c r="AT39" s="43">
        <f t="shared" si="5"/>
        <v>0.8</v>
      </c>
      <c r="AU39" s="35">
        <v>10</v>
      </c>
      <c r="AV39" s="44">
        <v>1</v>
      </c>
      <c r="AW39" s="43">
        <f t="shared" si="18"/>
        <v>0.9</v>
      </c>
      <c r="AX39" s="35"/>
      <c r="AY39" s="44"/>
      <c r="AZ39" s="43"/>
      <c r="BA39" s="35"/>
      <c r="BB39" s="44"/>
      <c r="BC39" s="43"/>
      <c r="BD39" s="35"/>
      <c r="BE39" s="44"/>
      <c r="BF39" s="43"/>
      <c r="BG39" s="35"/>
      <c r="BH39" s="44"/>
      <c r="BI39" s="43"/>
      <c r="BJ39" s="35"/>
      <c r="BK39" s="44"/>
      <c r="BL39" s="43"/>
      <c r="BM39" s="35"/>
      <c r="BN39" s="44"/>
      <c r="BO39" s="43"/>
    </row>
    <row r="40" spans="1:67" ht="16.5">
      <c r="A40" s="67" t="s">
        <v>46</v>
      </c>
      <c r="B40" s="35" t="s">
        <v>34</v>
      </c>
      <c r="C40" s="35">
        <v>9</v>
      </c>
      <c r="D40" s="35">
        <v>2</v>
      </c>
      <c r="E40" s="35"/>
      <c r="F40" s="35"/>
      <c r="G40" s="36">
        <f t="shared" si="0"/>
        <v>0.2222222222222222</v>
      </c>
      <c r="H40" s="37">
        <v>10</v>
      </c>
      <c r="I40" s="35">
        <v>6</v>
      </c>
      <c r="J40" s="35">
        <v>0</v>
      </c>
      <c r="K40" s="35">
        <v>0</v>
      </c>
      <c r="L40" s="38">
        <f t="shared" si="28"/>
        <v>0.6</v>
      </c>
      <c r="M40" s="39">
        <v>10</v>
      </c>
      <c r="N40" s="35">
        <v>6</v>
      </c>
      <c r="O40" s="35">
        <v>0</v>
      </c>
      <c r="P40" s="35">
        <v>0</v>
      </c>
      <c r="Q40" s="40">
        <f t="shared" si="29"/>
        <v>0.6</v>
      </c>
      <c r="R40" s="37">
        <v>10</v>
      </c>
      <c r="S40" s="35">
        <v>9</v>
      </c>
      <c r="T40" s="35">
        <v>0</v>
      </c>
      <c r="U40" s="35">
        <v>0</v>
      </c>
      <c r="V40" s="38">
        <f t="shared" si="30"/>
        <v>0.9</v>
      </c>
      <c r="W40" s="39">
        <v>10</v>
      </c>
      <c r="X40" s="35">
        <v>8</v>
      </c>
      <c r="Y40" s="35">
        <v>1</v>
      </c>
      <c r="Z40" s="35">
        <v>1</v>
      </c>
      <c r="AA40" s="41">
        <f t="shared" si="19"/>
        <v>1</v>
      </c>
      <c r="AB40" s="35">
        <v>10</v>
      </c>
      <c r="AC40" s="35">
        <v>8</v>
      </c>
      <c r="AD40" s="35">
        <v>1</v>
      </c>
      <c r="AE40" s="35">
        <v>1</v>
      </c>
      <c r="AF40" s="41">
        <f t="shared" si="1"/>
        <v>0.8</v>
      </c>
      <c r="AG40" s="35">
        <v>10</v>
      </c>
      <c r="AH40" s="35">
        <v>7</v>
      </c>
      <c r="AI40" s="35"/>
      <c r="AJ40" s="35"/>
      <c r="AK40" s="41">
        <f t="shared" si="2"/>
        <v>0.7</v>
      </c>
      <c r="AL40" s="35">
        <v>10</v>
      </c>
      <c r="AM40" s="35">
        <v>2</v>
      </c>
      <c r="AN40" s="41">
        <f t="shared" si="27"/>
        <v>0.8</v>
      </c>
      <c r="AO40" s="35">
        <v>10</v>
      </c>
      <c r="AP40" s="44">
        <v>0</v>
      </c>
      <c r="AQ40" s="43">
        <f t="shared" si="20"/>
        <v>1</v>
      </c>
      <c r="AR40" s="35">
        <v>10</v>
      </c>
      <c r="AS40" s="44">
        <v>0</v>
      </c>
      <c r="AT40" s="43">
        <f t="shared" si="5"/>
        <v>1</v>
      </c>
      <c r="AU40" s="35">
        <v>10</v>
      </c>
      <c r="AV40" s="44">
        <v>3</v>
      </c>
      <c r="AW40" s="43">
        <f t="shared" si="18"/>
        <v>0.7</v>
      </c>
      <c r="AX40" s="35">
        <v>10</v>
      </c>
      <c r="AY40" s="44">
        <v>0</v>
      </c>
      <c r="AZ40" s="43">
        <f>(AX40-AY40)/AX40</f>
        <v>1</v>
      </c>
      <c r="BA40" s="35">
        <v>10</v>
      </c>
      <c r="BB40" s="44">
        <v>0</v>
      </c>
      <c r="BC40" s="43">
        <f>(BA40-BB40)/BA40</f>
        <v>1</v>
      </c>
      <c r="BD40" s="35">
        <v>10</v>
      </c>
      <c r="BE40" s="44"/>
      <c r="BF40" s="43">
        <f>(BD40-BE40)/BD40</f>
        <v>1</v>
      </c>
      <c r="BG40" s="35">
        <v>10</v>
      </c>
      <c r="BH40" s="44"/>
      <c r="BI40" s="43">
        <f>(BG40-BH40)/BG40</f>
        <v>1</v>
      </c>
      <c r="BJ40" s="35">
        <v>10</v>
      </c>
      <c r="BK40" s="44">
        <v>4</v>
      </c>
      <c r="BL40" s="43">
        <f>(BJ40-BK40)/BJ40</f>
        <v>0.6</v>
      </c>
      <c r="BM40" s="35">
        <v>10</v>
      </c>
      <c r="BN40" s="44"/>
      <c r="BO40" s="43">
        <f t="shared" si="26"/>
        <v>1</v>
      </c>
    </row>
    <row r="41" spans="1:67" ht="16.5">
      <c r="A41" s="67" t="s">
        <v>47</v>
      </c>
      <c r="B41" s="35" t="s">
        <v>34</v>
      </c>
      <c r="C41" s="35">
        <v>4</v>
      </c>
      <c r="D41" s="35">
        <v>2</v>
      </c>
      <c r="E41" s="35"/>
      <c r="F41" s="35"/>
      <c r="G41" s="36">
        <f t="shared" si="0"/>
        <v>0.5</v>
      </c>
      <c r="H41" s="37">
        <v>7</v>
      </c>
      <c r="I41" s="35">
        <v>3</v>
      </c>
      <c r="J41" s="35">
        <v>0</v>
      </c>
      <c r="K41" s="35">
        <v>0</v>
      </c>
      <c r="L41" s="38">
        <f t="shared" si="28"/>
        <v>0.42857142857142855</v>
      </c>
      <c r="M41" s="39">
        <v>7</v>
      </c>
      <c r="N41" s="35">
        <v>4</v>
      </c>
      <c r="O41" s="35">
        <v>0</v>
      </c>
      <c r="P41" s="35">
        <v>0</v>
      </c>
      <c r="Q41" s="40">
        <f t="shared" si="29"/>
        <v>0.5714285714285714</v>
      </c>
      <c r="R41" s="37">
        <v>7</v>
      </c>
      <c r="S41" s="35">
        <v>0</v>
      </c>
      <c r="T41" s="35">
        <v>0</v>
      </c>
      <c r="U41" s="35">
        <v>0</v>
      </c>
      <c r="V41" s="38">
        <f t="shared" si="30"/>
        <v>0</v>
      </c>
      <c r="W41" s="39">
        <v>7</v>
      </c>
      <c r="X41" s="35">
        <v>5</v>
      </c>
      <c r="Y41" s="35">
        <v>0</v>
      </c>
      <c r="Z41" s="35">
        <v>0</v>
      </c>
      <c r="AA41" s="41">
        <f t="shared" si="19"/>
        <v>0.7142857142857143</v>
      </c>
      <c r="AB41" s="35">
        <v>10</v>
      </c>
      <c r="AC41" s="35">
        <v>0</v>
      </c>
      <c r="AD41" s="35">
        <v>0</v>
      </c>
      <c r="AE41" s="35">
        <v>0</v>
      </c>
      <c r="AF41" s="41">
        <f t="shared" si="1"/>
        <v>0</v>
      </c>
      <c r="AG41" s="35">
        <v>10</v>
      </c>
      <c r="AH41" s="35">
        <v>6</v>
      </c>
      <c r="AI41" s="35"/>
      <c r="AJ41" s="35"/>
      <c r="AK41" s="41">
        <f t="shared" si="2"/>
        <v>0.6</v>
      </c>
      <c r="AL41" s="35">
        <v>10</v>
      </c>
      <c r="AM41" s="35">
        <v>3</v>
      </c>
      <c r="AN41" s="41">
        <f t="shared" si="27"/>
        <v>0.7</v>
      </c>
      <c r="AO41" s="35">
        <v>10</v>
      </c>
      <c r="AP41" s="44">
        <v>2</v>
      </c>
      <c r="AQ41" s="43">
        <f t="shared" si="20"/>
        <v>0.8</v>
      </c>
      <c r="AR41" s="35">
        <v>10</v>
      </c>
      <c r="AS41" s="44">
        <v>1</v>
      </c>
      <c r="AT41" s="43">
        <f t="shared" si="5"/>
        <v>0.9</v>
      </c>
      <c r="AU41" s="35">
        <v>10</v>
      </c>
      <c r="AV41" s="44">
        <v>4</v>
      </c>
      <c r="AW41" s="43">
        <f t="shared" si="18"/>
        <v>0.6</v>
      </c>
      <c r="AX41" s="35">
        <v>10</v>
      </c>
      <c r="AY41" s="44">
        <v>1</v>
      </c>
      <c r="AZ41" s="43">
        <f>(AX41-AY41)/AX41</f>
        <v>0.9</v>
      </c>
      <c r="BA41" s="35">
        <v>10</v>
      </c>
      <c r="BB41" s="44">
        <v>0</v>
      </c>
      <c r="BC41" s="43">
        <f>(BA41-BB41)/BA41</f>
        <v>1</v>
      </c>
      <c r="BD41" s="35">
        <v>10</v>
      </c>
      <c r="BE41" s="44">
        <v>3</v>
      </c>
      <c r="BF41" s="43">
        <f>(BD41-BE41)/BD41</f>
        <v>0.7</v>
      </c>
      <c r="BG41" s="35"/>
      <c r="BH41" s="44"/>
      <c r="BI41" s="43"/>
      <c r="BJ41" s="35"/>
      <c r="BK41" s="44"/>
      <c r="BL41" s="43"/>
      <c r="BM41" s="35"/>
      <c r="BN41" s="44"/>
      <c r="BO41" s="43"/>
    </row>
    <row r="42" spans="1:67" ht="16.5">
      <c r="A42" s="46" t="s">
        <v>48</v>
      </c>
      <c r="B42" s="35" t="s">
        <v>34</v>
      </c>
      <c r="C42" s="35">
        <v>4</v>
      </c>
      <c r="D42" s="35">
        <v>0</v>
      </c>
      <c r="E42" s="35"/>
      <c r="F42" s="35"/>
      <c r="G42" s="36">
        <f t="shared" si="0"/>
        <v>0</v>
      </c>
      <c r="H42" s="37">
        <v>5</v>
      </c>
      <c r="I42" s="35">
        <v>4</v>
      </c>
      <c r="J42" s="35">
        <v>0</v>
      </c>
      <c r="K42" s="35">
        <v>0</v>
      </c>
      <c r="L42" s="38">
        <f t="shared" si="28"/>
        <v>0.8</v>
      </c>
      <c r="M42" s="39">
        <v>9</v>
      </c>
      <c r="N42" s="35">
        <v>4</v>
      </c>
      <c r="O42" s="35">
        <v>0</v>
      </c>
      <c r="P42" s="35">
        <v>0</v>
      </c>
      <c r="Q42" s="40">
        <f t="shared" si="29"/>
        <v>0.4444444444444444</v>
      </c>
      <c r="R42" s="37">
        <v>9</v>
      </c>
      <c r="S42" s="35">
        <v>3</v>
      </c>
      <c r="T42" s="35">
        <v>0</v>
      </c>
      <c r="U42" s="35">
        <v>0</v>
      </c>
      <c r="V42" s="38">
        <f t="shared" si="30"/>
        <v>0.3333333333333333</v>
      </c>
      <c r="W42" s="39">
        <v>9</v>
      </c>
      <c r="X42" s="35">
        <v>6</v>
      </c>
      <c r="Y42" s="35">
        <v>0</v>
      </c>
      <c r="Z42" s="35">
        <v>0</v>
      </c>
      <c r="AA42" s="41">
        <f t="shared" si="19"/>
        <v>0.6666666666666666</v>
      </c>
      <c r="AB42" s="35">
        <v>10</v>
      </c>
      <c r="AC42" s="35">
        <v>2</v>
      </c>
      <c r="AD42" s="35">
        <v>0</v>
      </c>
      <c r="AE42" s="35">
        <v>0</v>
      </c>
      <c r="AF42" s="41">
        <f t="shared" si="1"/>
        <v>0.2</v>
      </c>
      <c r="AG42" s="35">
        <v>10</v>
      </c>
      <c r="AH42" s="35">
        <v>4</v>
      </c>
      <c r="AI42" s="35"/>
      <c r="AJ42" s="35"/>
      <c r="AK42" s="41">
        <f t="shared" si="2"/>
        <v>0.4</v>
      </c>
      <c r="AL42" s="35">
        <v>10</v>
      </c>
      <c r="AM42" s="35">
        <v>1</v>
      </c>
      <c r="AN42" s="41">
        <f t="shared" si="27"/>
        <v>0.9</v>
      </c>
      <c r="AO42" s="35">
        <v>10</v>
      </c>
      <c r="AP42" s="44">
        <v>1</v>
      </c>
      <c r="AQ42" s="43">
        <f t="shared" si="20"/>
        <v>0.9</v>
      </c>
      <c r="AR42" s="35">
        <v>10</v>
      </c>
      <c r="AS42" s="44">
        <v>1</v>
      </c>
      <c r="AT42" s="43">
        <f t="shared" si="5"/>
        <v>0.9</v>
      </c>
      <c r="AU42" s="35">
        <v>10</v>
      </c>
      <c r="AV42" s="44">
        <v>2</v>
      </c>
      <c r="AW42" s="43">
        <f t="shared" si="18"/>
        <v>0.8</v>
      </c>
      <c r="AX42" s="35">
        <v>10</v>
      </c>
      <c r="AY42" s="44">
        <v>1</v>
      </c>
      <c r="AZ42" s="43">
        <f>(AX42-AY42)/AX42</f>
        <v>0.9</v>
      </c>
      <c r="BA42" s="35">
        <v>10</v>
      </c>
      <c r="BB42" s="44">
        <v>0</v>
      </c>
      <c r="BC42" s="43">
        <f>(BA42-BB42)/BA42</f>
        <v>1</v>
      </c>
      <c r="BD42" s="35">
        <v>10</v>
      </c>
      <c r="BE42" s="44">
        <v>1</v>
      </c>
      <c r="BF42" s="43">
        <f>(BD42-BE42)/BD42</f>
        <v>0.9</v>
      </c>
      <c r="BG42" s="35">
        <v>10</v>
      </c>
      <c r="BH42" s="44">
        <v>4</v>
      </c>
      <c r="BI42" s="43">
        <f>(BG42-BH42)/BG42</f>
        <v>0.6</v>
      </c>
      <c r="BJ42" s="35">
        <v>10</v>
      </c>
      <c r="BK42" s="44"/>
      <c r="BL42" s="43">
        <f>(BJ42-BK42)/BJ42</f>
        <v>1</v>
      </c>
      <c r="BM42" s="35"/>
      <c r="BN42" s="44"/>
      <c r="BO42" s="43"/>
    </row>
    <row r="43" spans="1:67" ht="16.5">
      <c r="A43" s="47"/>
      <c r="B43" s="35" t="s">
        <v>38</v>
      </c>
      <c r="C43" s="35">
        <v>7</v>
      </c>
      <c r="D43" s="35">
        <v>4</v>
      </c>
      <c r="E43" s="35"/>
      <c r="F43" s="35"/>
      <c r="G43" s="36">
        <f t="shared" si="0"/>
        <v>0.5714285714285714</v>
      </c>
      <c r="H43" s="37">
        <v>10</v>
      </c>
      <c r="I43" s="35">
        <v>8</v>
      </c>
      <c r="J43" s="35">
        <v>0</v>
      </c>
      <c r="K43" s="35">
        <v>1</v>
      </c>
      <c r="L43" s="38">
        <f t="shared" si="28"/>
        <v>0.9</v>
      </c>
      <c r="M43" s="39">
        <v>7</v>
      </c>
      <c r="N43" s="35">
        <v>5</v>
      </c>
      <c r="O43" s="35">
        <v>0</v>
      </c>
      <c r="P43" s="35">
        <v>0</v>
      </c>
      <c r="Q43" s="40">
        <f t="shared" si="29"/>
        <v>0.7142857142857143</v>
      </c>
      <c r="R43" s="37">
        <v>7</v>
      </c>
      <c r="S43" s="35">
        <v>7</v>
      </c>
      <c r="T43" s="35">
        <v>0</v>
      </c>
      <c r="U43" s="35">
        <v>0</v>
      </c>
      <c r="V43" s="38">
        <f t="shared" si="30"/>
        <v>1</v>
      </c>
      <c r="W43" s="39">
        <v>7</v>
      </c>
      <c r="X43" s="35">
        <v>6</v>
      </c>
      <c r="Y43" s="35">
        <v>0</v>
      </c>
      <c r="Z43" s="35">
        <v>1</v>
      </c>
      <c r="AA43" s="41">
        <f t="shared" si="19"/>
        <v>1</v>
      </c>
      <c r="AB43" s="35">
        <v>8</v>
      </c>
      <c r="AC43" s="35">
        <v>2</v>
      </c>
      <c r="AD43" s="35">
        <v>0</v>
      </c>
      <c r="AE43" s="35">
        <v>0</v>
      </c>
      <c r="AF43" s="41">
        <f t="shared" si="1"/>
        <v>0.25</v>
      </c>
      <c r="AG43" s="35">
        <v>20</v>
      </c>
      <c r="AH43" s="35">
        <v>3</v>
      </c>
      <c r="AI43" s="35"/>
      <c r="AJ43" s="35">
        <v>1</v>
      </c>
      <c r="AK43" s="41">
        <f t="shared" si="2"/>
        <v>0.15</v>
      </c>
      <c r="AL43" s="35">
        <v>20</v>
      </c>
      <c r="AM43" s="35">
        <v>16</v>
      </c>
      <c r="AN43" s="41">
        <f t="shared" si="27"/>
        <v>0.2</v>
      </c>
      <c r="AO43" s="35">
        <v>20</v>
      </c>
      <c r="AP43" s="44">
        <v>10</v>
      </c>
      <c r="AQ43" s="43">
        <f t="shared" si="20"/>
        <v>0.5</v>
      </c>
      <c r="AR43" s="35">
        <v>20</v>
      </c>
      <c r="AS43" s="44">
        <v>11</v>
      </c>
      <c r="AT43" s="43">
        <f t="shared" si="5"/>
        <v>0.45</v>
      </c>
      <c r="AU43" s="35"/>
      <c r="AV43" s="44"/>
      <c r="AW43" s="43"/>
      <c r="AX43" s="35"/>
      <c r="AY43" s="44"/>
      <c r="AZ43" s="43"/>
      <c r="BA43" s="35"/>
      <c r="BB43" s="44"/>
      <c r="BC43" s="43"/>
      <c r="BD43" s="35"/>
      <c r="BE43" s="44"/>
      <c r="BF43" s="43"/>
      <c r="BG43" s="35"/>
      <c r="BH43" s="44"/>
      <c r="BI43" s="43"/>
      <c r="BJ43" s="35"/>
      <c r="BK43" s="44"/>
      <c r="BL43" s="43"/>
      <c r="BM43" s="35"/>
      <c r="BN43" s="44"/>
      <c r="BO43" s="43"/>
    </row>
    <row r="44" spans="1:67" ht="16.5">
      <c r="A44" s="34" t="s">
        <v>49</v>
      </c>
      <c r="B44" s="35" t="s">
        <v>34</v>
      </c>
      <c r="C44" s="35">
        <v>7</v>
      </c>
      <c r="D44" s="35">
        <v>7</v>
      </c>
      <c r="E44" s="35"/>
      <c r="F44" s="35"/>
      <c r="G44" s="36">
        <f t="shared" si="0"/>
        <v>1</v>
      </c>
      <c r="H44" s="37">
        <v>8</v>
      </c>
      <c r="I44" s="35">
        <v>5</v>
      </c>
      <c r="J44" s="35">
        <v>0</v>
      </c>
      <c r="K44" s="35">
        <v>0</v>
      </c>
      <c r="L44" s="38">
        <f t="shared" si="28"/>
        <v>0.625</v>
      </c>
      <c r="M44" s="39">
        <v>8</v>
      </c>
      <c r="N44" s="35">
        <v>6</v>
      </c>
      <c r="O44" s="35">
        <v>0</v>
      </c>
      <c r="P44" s="35">
        <v>0</v>
      </c>
      <c r="Q44" s="40">
        <f t="shared" si="29"/>
        <v>0.75</v>
      </c>
      <c r="R44" s="37">
        <v>10</v>
      </c>
      <c r="S44" s="35">
        <v>4</v>
      </c>
      <c r="T44" s="35">
        <v>0</v>
      </c>
      <c r="U44" s="35">
        <v>0</v>
      </c>
      <c r="V44" s="38">
        <f t="shared" si="30"/>
        <v>0.4</v>
      </c>
      <c r="W44" s="39">
        <v>10</v>
      </c>
      <c r="X44" s="35">
        <v>6</v>
      </c>
      <c r="Y44" s="35">
        <v>0</v>
      </c>
      <c r="Z44" s="35">
        <v>0</v>
      </c>
      <c r="AA44" s="41">
        <f t="shared" si="19"/>
        <v>0.6</v>
      </c>
      <c r="AB44" s="35">
        <v>10</v>
      </c>
      <c r="AC44" s="35">
        <v>10</v>
      </c>
      <c r="AD44" s="35">
        <v>0</v>
      </c>
      <c r="AE44" s="35">
        <v>0</v>
      </c>
      <c r="AF44" s="41">
        <f t="shared" si="1"/>
        <v>1</v>
      </c>
      <c r="AG44" s="35">
        <v>10</v>
      </c>
      <c r="AH44" s="35">
        <v>7</v>
      </c>
      <c r="AI44" s="35"/>
      <c r="AJ44" s="35"/>
      <c r="AK44" s="41">
        <f t="shared" si="2"/>
        <v>0.7</v>
      </c>
      <c r="AL44" s="35">
        <v>10</v>
      </c>
      <c r="AM44" s="35">
        <v>8</v>
      </c>
      <c r="AN44" s="41">
        <f t="shared" si="27"/>
        <v>0.2</v>
      </c>
      <c r="AO44" s="35">
        <v>10</v>
      </c>
      <c r="AP44" s="44">
        <v>0</v>
      </c>
      <c r="AQ44" s="43">
        <f t="shared" si="20"/>
        <v>1</v>
      </c>
      <c r="AR44" s="35">
        <v>10</v>
      </c>
      <c r="AS44" s="44">
        <v>5</v>
      </c>
      <c r="AT44" s="43">
        <f t="shared" si="5"/>
        <v>0.5</v>
      </c>
      <c r="AU44" s="35">
        <v>10</v>
      </c>
      <c r="AV44" s="44">
        <v>0</v>
      </c>
      <c r="AW44" s="43">
        <f>(AU44-AV44)/AU44</f>
        <v>1</v>
      </c>
      <c r="AX44" s="35">
        <v>10</v>
      </c>
      <c r="AY44" s="44">
        <v>0</v>
      </c>
      <c r="AZ44" s="43">
        <f>(AX44-AY44)/AX44</f>
        <v>1</v>
      </c>
      <c r="BA44" s="35">
        <v>10</v>
      </c>
      <c r="BB44" s="44">
        <v>2</v>
      </c>
      <c r="BC44" s="43">
        <f>(BA44-BB44)/BA44</f>
        <v>0.8</v>
      </c>
      <c r="BD44" s="35"/>
      <c r="BE44" s="44"/>
      <c r="BF44" s="43"/>
      <c r="BG44" s="35"/>
      <c r="BH44" s="44"/>
      <c r="BI44" s="43"/>
      <c r="BJ44" s="35"/>
      <c r="BK44" s="44"/>
      <c r="BL44" s="43"/>
      <c r="BM44" s="35"/>
      <c r="BN44" s="44"/>
      <c r="BO44" s="43"/>
    </row>
    <row r="45" spans="1:67" ht="16.5">
      <c r="A45" s="34"/>
      <c r="B45" s="35" t="s">
        <v>38</v>
      </c>
      <c r="C45" s="35">
        <v>30</v>
      </c>
      <c r="D45" s="35">
        <v>11</v>
      </c>
      <c r="E45" s="35"/>
      <c r="F45" s="35"/>
      <c r="G45" s="36">
        <f t="shared" si="0"/>
        <v>0.36666666666666664</v>
      </c>
      <c r="H45" s="37">
        <v>35</v>
      </c>
      <c r="I45" s="35">
        <v>31</v>
      </c>
      <c r="J45" s="35">
        <v>0</v>
      </c>
      <c r="K45" s="35">
        <v>0</v>
      </c>
      <c r="L45" s="38">
        <f t="shared" si="28"/>
        <v>0.8857142857142857</v>
      </c>
      <c r="M45" s="39">
        <v>42</v>
      </c>
      <c r="N45" s="35">
        <v>25</v>
      </c>
      <c r="O45" s="35">
        <v>0</v>
      </c>
      <c r="P45" s="35">
        <v>2</v>
      </c>
      <c r="Q45" s="40">
        <f t="shared" si="29"/>
        <v>0.6428571428571429</v>
      </c>
      <c r="R45" s="37">
        <v>42</v>
      </c>
      <c r="S45" s="35">
        <v>39</v>
      </c>
      <c r="T45" s="35">
        <v>0</v>
      </c>
      <c r="U45" s="35">
        <v>2</v>
      </c>
      <c r="V45" s="38">
        <f t="shared" si="30"/>
        <v>0.9761904761904762</v>
      </c>
      <c r="W45" s="39">
        <v>42</v>
      </c>
      <c r="X45" s="35">
        <v>39</v>
      </c>
      <c r="Y45" s="35">
        <v>0</v>
      </c>
      <c r="Z45" s="35">
        <v>3</v>
      </c>
      <c r="AA45" s="41">
        <f t="shared" si="19"/>
        <v>1</v>
      </c>
      <c r="AB45" s="35">
        <v>50</v>
      </c>
      <c r="AC45" s="35">
        <v>50</v>
      </c>
      <c r="AD45" s="35">
        <v>0</v>
      </c>
      <c r="AE45" s="35">
        <v>0</v>
      </c>
      <c r="AF45" s="41">
        <f t="shared" si="1"/>
        <v>1</v>
      </c>
      <c r="AG45" s="35">
        <v>40</v>
      </c>
      <c r="AH45" s="35">
        <v>40</v>
      </c>
      <c r="AI45" s="35"/>
      <c r="AJ45" s="35"/>
      <c r="AK45" s="41">
        <f t="shared" si="2"/>
        <v>1</v>
      </c>
      <c r="AL45" s="35">
        <v>40</v>
      </c>
      <c r="AM45" s="35">
        <v>0</v>
      </c>
      <c r="AN45" s="41">
        <f t="shared" si="27"/>
        <v>1</v>
      </c>
      <c r="AO45" s="35">
        <v>40</v>
      </c>
      <c r="AP45" s="44">
        <v>0</v>
      </c>
      <c r="AQ45" s="43">
        <f t="shared" si="20"/>
        <v>1</v>
      </c>
      <c r="AR45" s="35">
        <v>40</v>
      </c>
      <c r="AS45" s="44">
        <v>0</v>
      </c>
      <c r="AT45" s="43">
        <f t="shared" si="5"/>
        <v>1</v>
      </c>
      <c r="AU45" s="35">
        <v>40</v>
      </c>
      <c r="AV45" s="44">
        <v>0</v>
      </c>
      <c r="AW45" s="43">
        <f>(AU45-AV45)/AU45</f>
        <v>1</v>
      </c>
      <c r="AX45" s="35"/>
      <c r="AY45" s="44"/>
      <c r="AZ45" s="43"/>
      <c r="BA45" s="35"/>
      <c r="BB45" s="44"/>
      <c r="BC45" s="43"/>
      <c r="BD45" s="35"/>
      <c r="BE45" s="44"/>
      <c r="BF45" s="43"/>
      <c r="BG45" s="35"/>
      <c r="BH45" s="44"/>
      <c r="BI45" s="43"/>
      <c r="BJ45" s="35"/>
      <c r="BK45" s="44"/>
      <c r="BL45" s="43"/>
      <c r="BM45" s="35"/>
      <c r="BN45" s="44"/>
      <c r="BO45" s="43"/>
    </row>
    <row r="46" spans="1:67" ht="16.5">
      <c r="A46" s="66" t="s">
        <v>50</v>
      </c>
      <c r="B46" s="35" t="s">
        <v>34</v>
      </c>
      <c r="C46" s="35">
        <f>C4+C6+C8+C10+C12+C14+C16+C17+C18+C20+C31+C33+C37+C39+C40+C41+C42+C44</f>
        <v>424</v>
      </c>
      <c r="D46" s="35">
        <f>D4+D6+D8+D10+D12+D14+D16+D17+D18+D20+D31+D33+D37+D39+D40+D41+D42+D44</f>
        <v>282</v>
      </c>
      <c r="E46" s="35">
        <f>E4+E6+E8+E10+E12+E14+E16+E17+E18+E20+E31+E33+E37+E39+E40+E41+E42+E44</f>
        <v>3</v>
      </c>
      <c r="F46" s="35">
        <f>F4+F6+F8+F10+F12+F14+F16+F17+F18+F20+F21+F22+F24+F25+F26+F27+F29+F30+F31+F33+F35+F37+F39+F40+F41+F42+F44</f>
        <v>9</v>
      </c>
      <c r="G46" s="36">
        <f t="shared" si="0"/>
        <v>0.6912114014251781</v>
      </c>
      <c r="H46" s="68">
        <f>H4+H6+H8+H10+H12+H14+H16+H17+H18+H20+H31+H33+H37+H39+H40+H41+H42+H44</f>
        <v>540</v>
      </c>
      <c r="I46" s="69">
        <f>I4+I6+I8+I10+I12+I14+I16+I17+I18+I20+I31+I33+I37+I39+I40+I41+I42+I44</f>
        <v>290</v>
      </c>
      <c r="J46" s="69">
        <f>J4+J6+J8+J10+J12+J14+J16+J17+J18+J20+J31+J33+J37+J39+J40+J41+J42+J44</f>
        <v>1</v>
      </c>
      <c r="K46" s="69">
        <f>K4+K6+K8+K10+K12+K14+K16+K17+K18+K20+K31+K33+K37+K39+K40+K41+K42+K44</f>
        <v>7</v>
      </c>
      <c r="L46" s="38">
        <f t="shared" si="28"/>
        <v>0.5510204081632653</v>
      </c>
      <c r="M46" s="70">
        <f>M4+M6+M8+M10+M12+M14+M16+M17+M18+M20+M31+M33+M37+M39+M40+M41+M42+M44</f>
        <v>547</v>
      </c>
      <c r="N46" s="69">
        <f>N4+N6+N8+N10+N12+N14+N16+N17+N18+N20+N31+N33+N37+N39+N40+N41+N42+N44</f>
        <v>352</v>
      </c>
      <c r="O46" s="69">
        <f>O4+O6+O8+O10+O12+O14+O16+O17+O18+O20+O31+O33+O37+O39+O40+O41+O42+O44</f>
        <v>0</v>
      </c>
      <c r="P46" s="69">
        <f>P4+P6+P8+P10+P12+P14+P16+P17+P18+P20+P31+P33+P37+P39+P40+P41+P42+P44</f>
        <v>12</v>
      </c>
      <c r="Q46" s="40">
        <f t="shared" si="29"/>
        <v>0.6654478976234004</v>
      </c>
      <c r="R46" s="68">
        <f>R4+R6+R8+R10+R12+R14+R16+R17+R18+R20+R31+R33+R37+R39+R40+R41+R42+R44</f>
        <v>547</v>
      </c>
      <c r="S46" s="69">
        <f>S4+S6+S8+S10+S12+S14+S16+S17+S18+S20+S31+S33+S37+S39+S40+S41+S42+S44</f>
        <v>365</v>
      </c>
      <c r="T46" s="69">
        <f>T4+T6+T8+T10+T12+T14+T16+T17+T18+T20+T31+T33+T37+T39+T40+T41+T42+T44</f>
        <v>8</v>
      </c>
      <c r="U46" s="69">
        <f>U4+U6+U8+U10+U12+U14+U16+U17+U18+U20+U31+U33+U37+U39+U40+U41+U42+U44</f>
        <v>8</v>
      </c>
      <c r="V46" s="38">
        <f t="shared" si="30"/>
        <v>0.6920222634508348</v>
      </c>
      <c r="W46" s="70">
        <f>W4+W6+W8+W10+W12+W14+W16+W17+W18+W20+W31+W33+W37+W39+W40+W41+W42+W44</f>
        <v>547</v>
      </c>
      <c r="X46" s="69">
        <f>X4+X6+X8+X10+X12+X14+X16+X17+X18+X20+X31+X33+X37+X39+X40+X41+X42+X44</f>
        <v>406</v>
      </c>
      <c r="Y46" s="69">
        <f>Y4+Y6+Y8+Y10+Y12+Y14+Y16+Y17+Y18+Y20+Y31+Y33+Y37+Y39+Y40+Y41+Y42+Y44</f>
        <v>9</v>
      </c>
      <c r="Z46" s="69">
        <f>Z4+Z6+Z8+Z10+Z12+Z14+Z16+Z17+Z18+Z20+Z31+Z33+Z37+Z39+Z40+Z41+Z42+Z44</f>
        <v>12</v>
      </c>
      <c r="AA46" s="41">
        <f t="shared" si="19"/>
        <v>0.7769516728624535</v>
      </c>
      <c r="AB46" s="69">
        <f>AB4+AB6+AB8+AB10+AB12+AB14+AB16+AB17+AB18+AB21+AB31+AB33+AB35+AB37+AB39+AB40+AB41+AB42+AB44</f>
        <v>594</v>
      </c>
      <c r="AC46" s="69">
        <f>AC4+AC6+AC8+AC10+AC12+AC14+AC16+AC17+AC18+AC21+AC31+AC33+AC35+AC37+AC39+AC40+AC41+AC42+AC44</f>
        <v>417</v>
      </c>
      <c r="AD46" s="69">
        <f>AD4+AD6+AD8+AD10+AD12+AD14+AD16+AD17+AD18+AD21+AD31+AD33+AD35+AD37+AD39+AD40+AD41+AD42+AD44</f>
        <v>14</v>
      </c>
      <c r="AE46" s="69">
        <f>AE4+AE6+AE8+AE10+AE12+AE14+AE16+AE17+AE18+AE21+AE31+AE33+AE35+AE37+AE39+AE40+AE41+AE42+AE44</f>
        <v>8</v>
      </c>
      <c r="AF46" s="41">
        <f t="shared" si="1"/>
        <v>0.702020202020202</v>
      </c>
      <c r="AG46" s="69">
        <f>AG4+AG6+AG8+AG10+AG12+AG14+AG16+AG17+AG18+AG21+AG31+AG33+AG35+AG37+AG39+AG40+AG41+AG42+AG44</f>
        <v>594</v>
      </c>
      <c r="AH46" s="69">
        <f>AH4+AH6+AH8+AH10+AH12+AH14+AH16+AH17+AH18+AH21+AH31+AH33+AH35+AH37+AH39+AH40+AH41+AH42+AH44</f>
        <v>503</v>
      </c>
      <c r="AI46" s="69">
        <f>AI4+AI6+AI8+AI10+AI12+AI14+AI16+AI17+AI18+AI21+AI31+AI33+AI35+AI37+AI39+AI40+AI41+AI42+AI44</f>
        <v>8</v>
      </c>
      <c r="AJ46" s="69">
        <f>AJ4+AJ6+AJ8+AJ10+AJ12+AJ14+AJ16+AJ17+AJ18+AJ21+AJ31+AJ33+AJ35+AJ37+AJ39+AJ40+AJ41+AJ42+AJ44</f>
        <v>9</v>
      </c>
      <c r="AK46" s="41">
        <f t="shared" si="2"/>
        <v>0.8468013468013468</v>
      </c>
      <c r="AL46" s="69">
        <f>AL4+AL6+AL8+AL10+AL12+AL14+AL16+AL17+AL18+AL22+AL31+AL33+AL35+AL37+AL39+AL40+AL41+AL42+AL44</f>
        <v>594</v>
      </c>
      <c r="AM46" s="69">
        <f>AM4+AM6+AM8+AM10+AM12+AM14+AM16+AM17+AM18+AM22+AM31+AM33+AM35+AM37+AM39+AM40+AM41+AM42+AM44</f>
        <v>64</v>
      </c>
      <c r="AN46" s="41">
        <f t="shared" si="27"/>
        <v>0.8922558922558923</v>
      </c>
      <c r="AO46" s="69">
        <f>AO4+AO6+AO8+AO10+AO12+AO14+AO16+AO17+AO18+AO22+AO31+AO33+AO35+AO37+AO39+AO40+AO41+AO42+AO44</f>
        <v>596</v>
      </c>
      <c r="AP46" s="69">
        <f>AP4+AP6+AP8+AP10+AP12+AP14+AP16+AP17+AP18+AP22+AP31+AP33+AP35+AP37+AP39+AP40+AP41+AP42+AP44</f>
        <v>45</v>
      </c>
      <c r="AQ46" s="43">
        <f t="shared" si="20"/>
        <v>0.924496644295302</v>
      </c>
      <c r="AR46" s="69">
        <f>AR4+AR6+AR8+AR10+AR12+AR14+AR16+AR17+AR24+AR25+AR26+AR27+AR29+AR30+AR31+AR33+AR35+AR37+AR39+AR40+AR41+AR42+AR44</f>
        <v>599</v>
      </c>
      <c r="AS46" s="69">
        <f>AS4+AS6+AS8+AS10+AS12+AS14+AS16+AS17+AS24+AS25+AS26+AS27+AS29+AS30+AS31+AS33+AS35+AS37+AS39+AS40+AS41+AS42+AS44</f>
        <v>35</v>
      </c>
      <c r="AT46" s="43">
        <f t="shared" si="5"/>
        <v>0.9415692821368948</v>
      </c>
      <c r="AU46" s="71">
        <f>SUM(AU4,AU6,AU8,AU10,AU12,AU14,AU16,AU17,AU24,AU25,AU26,AU27,AU29,AU30,AU31,AU33,AU35,AU37,AU39,AU40,AU41,AU42,AU44)</f>
        <v>599</v>
      </c>
      <c r="AV46" s="71">
        <f>SUM(AV4,AV6,AV8,AV10,AV12,AV14,AV16,AV17,AV24,AV25,AV26,AV27,AV29,AV30,AV31,AV33,AV35,AV37,AV39,AV40,AV41,AV42,AV44)</f>
        <v>23</v>
      </c>
      <c r="AW46" s="72">
        <f>(AU46-AV46)/AU46</f>
        <v>0.9616026711185309</v>
      </c>
      <c r="AX46" s="69">
        <f>SUM(AX4,AX6,AX8,AX10,AX12,AX14,AX16,AX17,AX24,AX25,AX26,AX27,AX29,AX31,AX33,AX35,AX37,AX40,AX41,AX42,AX44)</f>
        <v>501</v>
      </c>
      <c r="AY46" s="69">
        <f>SUM(AY4,AY6,AY8,AY10,AY12,AY14,AY16,AY17,AY24,AY25,AY26,AY27,AY29,AY31,AY33,AY35,AY37,AY40,AY41,AY42,AY44)</f>
        <v>6</v>
      </c>
      <c r="AZ46" s="72">
        <f>(AX46-AY46)/AX46</f>
        <v>0.9880239520958084</v>
      </c>
      <c r="BA46" s="69">
        <f>SUM(BA4,BA6,BA8,BA10,BA12,BA14,BA16,BA24,BA25,BA26,BA27,BA31,BA33,BA35,BA37,BA40,BA41,BA42,BA44)</f>
        <v>501</v>
      </c>
      <c r="BB46" s="73">
        <v>25</v>
      </c>
      <c r="BC46" s="72">
        <f>(BA46-BB46)/BA46</f>
        <v>0.9500998003992016</v>
      </c>
      <c r="BD46" s="69">
        <f>SUM(BD4,BD6,BD8,BD10,BD12,BD14,BD16,BD24,BD25,BD26,BD27,BD31,BD33,BD35,BD37,BD40,BD41,BD42,BD44)</f>
        <v>471</v>
      </c>
      <c r="BE46" s="69">
        <f>SUM(BE4,BE6,BE8,BE10,BE12,BE14,BE16,BE24,BE25,BE26,BE27,BE31,BE33,BE35,BE37,BE40,BE41,BE42,BE44)</f>
        <v>14</v>
      </c>
      <c r="BF46" s="72">
        <f>(BD46-BE46)/BD46</f>
        <v>0.970276008492569</v>
      </c>
      <c r="BG46" s="69">
        <f>SUM(BG4,BG6,BG8,BG10,BG12,BG14,BG16,BG24,BG25,BG26,BG27,BG31,BG33,BG35,BG37,BG40,BG41,BG42,BG44)</f>
        <v>429</v>
      </c>
      <c r="BH46" s="69">
        <f>SUM(BH4,BH6,BH8,BH10,BH12,BH14,BH16,BH24,BH25,BH26,BH27,BH31,BH33,BH35,BH37,BH40,BH41,BH42,BH44)</f>
        <v>12</v>
      </c>
      <c r="BI46" s="72">
        <f>(BG46-BH46)/BG46</f>
        <v>0.972027972027972</v>
      </c>
      <c r="BJ46" s="69">
        <f>SUM(BJ4,BJ6,BJ8,BJ10,BJ12,BJ14,BJ16,BJ24,BJ25,BJ26,BJ27,BJ31,BJ33,BJ35,BJ37,BJ40,BJ41,BJ42,BJ44)</f>
        <v>429</v>
      </c>
      <c r="BK46" s="69">
        <f>SUM(BK4,BK6,BK8,BK10,BK12,BK14,BK16,BK24,BK25,BK26,BK27,BK31,BK33,BK35,BK37,BK40,BK41,BK42,BK44)</f>
        <v>15</v>
      </c>
      <c r="BL46" s="72">
        <f>(BJ46-BK46)/BJ46</f>
        <v>0.965034965034965</v>
      </c>
      <c r="BM46" s="69">
        <f>SUM(BM4,BM6,BM8,BM10,BM12,BM14,BM16,BM24,BM25,BM26,BM27,BM31,BM33,BM35,BM37,BM40,BM41,BM42,BM44)</f>
        <v>369</v>
      </c>
      <c r="BN46" s="69">
        <f>SUM(BN4,BN6,BN8,BN10,BN12,BN14,BN16,BN24,BN25,BN26,BN27,BN31,BN33,BN35,BN37,BN40,BN41,BN42,BN44)</f>
        <v>5</v>
      </c>
      <c r="BO46" s="72">
        <f>(BM46-BN46)/BM46</f>
        <v>0.986449864498645</v>
      </c>
    </row>
    <row r="47" spans="1:67" ht="16.5">
      <c r="A47" s="66"/>
      <c r="B47" s="35" t="s">
        <v>38</v>
      </c>
      <c r="C47" s="35">
        <f>C5+C7+C9+C11+C13+C15+C19+C32+C38+C43+C45</f>
        <v>286</v>
      </c>
      <c r="D47" s="35">
        <f>D5+D7+D9+D11+D13+D15+D19+D23+D28+D32+D34+D36+D38+D43+D45</f>
        <v>197</v>
      </c>
      <c r="E47" s="35">
        <f>E5+E7+E9+E11+E13+E15+E17+E18+E19+E21+E32+E34+E38+E40+E41+E42+E43+E45</f>
        <v>0</v>
      </c>
      <c r="F47" s="35">
        <f>F5+F7+F9+F11+F13+F15+F19+F23+F28+F32+F34+F36+F38+F43+F45</f>
        <v>5</v>
      </c>
      <c r="G47" s="36" t="s">
        <v>51</v>
      </c>
      <c r="H47" s="68">
        <f>H5+H7+H9+H11+H13+H15+H19+H32+H38+H43+H45</f>
        <v>388</v>
      </c>
      <c r="I47" s="69">
        <f>I5+I7+I9+I11+I13+I15+I19+I32+I38+I43+I45</f>
        <v>205</v>
      </c>
      <c r="J47" s="69">
        <f>J5+J7+J9+J11+J13+J15+J19+J32+J38+J43+J45</f>
        <v>0</v>
      </c>
      <c r="K47" s="69">
        <f>K5+K7+K9+K11+K13+K15+K19+K32+K38+K43+K45</f>
        <v>7</v>
      </c>
      <c r="L47" s="38">
        <f t="shared" si="28"/>
        <v>0.5463917525773195</v>
      </c>
      <c r="M47" s="70">
        <f>M5+M7+M9+M11+M13+M15+M19+M32+M38+M43+M45</f>
        <v>458</v>
      </c>
      <c r="N47" s="69">
        <f>N5+N7+N9+N11+N13+N15+N19+N32+N38+N43+N45</f>
        <v>240</v>
      </c>
      <c r="O47" s="69">
        <f>O5+O7+O9+O11+O13+O15+O19+O32+O38+O43+O45</f>
        <v>0</v>
      </c>
      <c r="P47" s="69">
        <f>P5+P7+P9+P11+P13+P15+P19+P32+P38+P43+P45</f>
        <v>11</v>
      </c>
      <c r="Q47" s="40">
        <f t="shared" si="29"/>
        <v>0.5480349344978166</v>
      </c>
      <c r="R47" s="68">
        <f>R5+R7+R9+R11+R13+R15+R19+R32+R38+R43+R45</f>
        <v>461</v>
      </c>
      <c r="S47" s="69">
        <f>S5+S7+S9+S11+S13+S15+S19+S32+S38+S43+S45</f>
        <v>251</v>
      </c>
      <c r="T47" s="69">
        <f>T5+T7+T9+T11+T13+T15+T19+T32+T38+T43+T45</f>
        <v>1</v>
      </c>
      <c r="U47" s="69">
        <f>U5+U7+U9+U11+U13+U15+U19+U32+U38+U43+U45</f>
        <v>14</v>
      </c>
      <c r="V47" s="38">
        <f t="shared" si="30"/>
        <v>0.5760869565217391</v>
      </c>
      <c r="W47" s="70">
        <f>W5+W7+W9+W11+W13+W15+W19+W32+W38+W43+W45</f>
        <v>461</v>
      </c>
      <c r="X47" s="69">
        <f>X5+X7+X9+X11+X13+X15+X19+X32+X38+X43+X45</f>
        <v>342</v>
      </c>
      <c r="Y47" s="69">
        <f>Y5+Y7+Y9+Y11+Y13+Y15+Y19+Y32+Y38+Y43+Y45</f>
        <v>0</v>
      </c>
      <c r="Z47" s="69">
        <f>Z5+Z7+Z9+Z11+Z13+Z15+Z19+Z32+Z38+Z43+Z45</f>
        <v>15</v>
      </c>
      <c r="AA47" s="41">
        <f t="shared" si="19"/>
        <v>0.7744034707158352</v>
      </c>
      <c r="AB47" s="69">
        <f>AB5+AB7+AB9+AB11+AB13+AB15+AB19+AB32+AB36+AB38+AB43+AB45</f>
        <v>510</v>
      </c>
      <c r="AC47" s="69">
        <f>AC5+AC7+AC9+AC11+AC13+AC15+AC19+AC32+AC36+AC38+AC43+AC45</f>
        <v>342</v>
      </c>
      <c r="AD47" s="69">
        <f>AD5+AD7+AD9+AD11+AD13+AD15+AD19+AD32+AD36+AD38+AD43+AD45</f>
        <v>2</v>
      </c>
      <c r="AE47" s="69">
        <f>AE5+AE7+AE9+AE11+AE13+AE15+AE19+AE32+AE36+AE38+AE43+AE45</f>
        <v>14</v>
      </c>
      <c r="AF47" s="41">
        <f t="shared" si="1"/>
        <v>0.6705882352941176</v>
      </c>
      <c r="AG47" s="69">
        <f>AG5+AG7+AG9+AG11+AG13+AG15+AG19+AG32+AG36+AG38+AG43+AG45</f>
        <v>510</v>
      </c>
      <c r="AH47" s="69">
        <f>AH5+AH7+AH9+AH11+AH13+AH15+AH19+AH32+AH36+AH38+AH43+AH45</f>
        <v>396</v>
      </c>
      <c r="AI47" s="69">
        <f>AI5+AI7+AI9+AI11+AI13+AI15+AI19+AI32+AI36+AI38+AI43+AI45</f>
        <v>3</v>
      </c>
      <c r="AJ47" s="69">
        <f>AJ5+AJ7+AJ9+AJ11+AJ13+AJ15+AJ19+AJ32+AJ36+AJ38+AJ43+AJ45</f>
        <v>16</v>
      </c>
      <c r="AK47" s="41">
        <f t="shared" si="2"/>
        <v>0.7764705882352941</v>
      </c>
      <c r="AL47" s="69">
        <f>AL5+AL7+AL9+AL11+AL13+AL15+AL19+AL23+AL28+AL32+AL34+AL36+AL38+AL43+AL45</f>
        <v>510</v>
      </c>
      <c r="AM47" s="69">
        <f>AM5+AM7+AM9+AM11+AM13+AM15+AM19+AM23+AM28+AM32+AM34+AM36+AM38+AM43+AM45</f>
        <v>105</v>
      </c>
      <c r="AN47" s="41">
        <f t="shared" si="27"/>
        <v>0.7941176470588235</v>
      </c>
      <c r="AO47" s="69">
        <f>AO5+AO7+AO9+AO11+AO13+AO15+AO19+AO23+AO28+AO32+AO34+AO36+AO38+AO43+AO45</f>
        <v>510</v>
      </c>
      <c r="AP47" s="69">
        <f>AP5+AP7+AP9+AP11+AP13+AP15+AP19+AP32+AP34+AP36+AP38+AP43+AP45</f>
        <v>94</v>
      </c>
      <c r="AQ47" s="43">
        <f t="shared" si="20"/>
        <v>0.8156862745098039</v>
      </c>
      <c r="AR47" s="69">
        <f>AR5+AR7+AR9+AR11+AR13+AR15+AR23+AR28+AR32+AR34+AR36+AR38+AR43+AR45</f>
        <v>510</v>
      </c>
      <c r="AS47" s="69">
        <f>AS5+AS7+AS9+AS11+AS13+AS15+AS23+AS28+AS32+AS34+AS36+AS38+AS43+AS45</f>
        <v>66</v>
      </c>
      <c r="AT47" s="43">
        <f t="shared" si="5"/>
        <v>0.8705882352941177</v>
      </c>
      <c r="AU47" s="71">
        <f>AU48-AU46</f>
        <v>478</v>
      </c>
      <c r="AV47" s="71">
        <f>AV48-AV46</f>
        <v>11</v>
      </c>
      <c r="AW47" s="72">
        <f>(AU47-AV47)/AU47</f>
        <v>0.9769874476987448</v>
      </c>
      <c r="AX47" s="69">
        <f>SUM(AX5,AX7,AX11,AX13,AX15,AX32,AX34,AX23,AX36,AX38)</f>
        <v>524</v>
      </c>
      <c r="AY47" s="69">
        <f>SUM(AY5,AY7,AY11,AY13,AY15,AY32,AY34,AY23,AY36,AY38)</f>
        <v>16</v>
      </c>
      <c r="AZ47" s="72">
        <f>(AX47-AY47)/AX47</f>
        <v>0.9694656488549618</v>
      </c>
      <c r="BA47" s="69">
        <f>SUM(BA5,BA7,BA11,BA13,BA15,BA32,BA34,BA23,BA36,BA38)</f>
        <v>524</v>
      </c>
      <c r="BB47" s="73">
        <v>4</v>
      </c>
      <c r="BC47" s="72">
        <f>(BA47-BB47)/BA47</f>
        <v>0.9923664122137404</v>
      </c>
      <c r="BD47" s="69">
        <f>SUM(BD5,BD7,BD11,BD13,BD15,BD32,BD34,BD23,BD36,BD38)</f>
        <v>518</v>
      </c>
      <c r="BE47" s="69">
        <f>SUM(BE5,BE7,BE11,BE13,BE15,BE32,BE34,BE23,BE36,BE38)</f>
        <v>3</v>
      </c>
      <c r="BF47" s="72">
        <f>(BD47-BE47)/BD47</f>
        <v>0.9942084942084942</v>
      </c>
      <c r="BG47" s="69">
        <f>SUM(BG5,BG7,BG11,BG13,BG15,BG32,BG34,BG23,BG36,BG38)</f>
        <v>468</v>
      </c>
      <c r="BH47" s="69">
        <f>SUM(BH5,BH7,BH11,BH13,BH15,BH32,BH34,BH23,BH36,BH38)</f>
        <v>7</v>
      </c>
      <c r="BI47" s="72">
        <f>(BG47-BH47)/BG47</f>
        <v>0.9850427350427351</v>
      </c>
      <c r="BJ47" s="69">
        <f>SUM(BJ5,BJ7,BJ11,BJ13,BJ15,BJ32,BJ34,BJ23,BJ36,BJ37,BJ38)</f>
        <v>486</v>
      </c>
      <c r="BK47" s="69">
        <f>SUM(BK5,BK7,BK11,BK13,BK15,BK32,BK34,BK23,BK36,BK38)</f>
        <v>12</v>
      </c>
      <c r="BL47" s="72">
        <f>(BJ47-BK47)/BJ47</f>
        <v>0.9753086419753086</v>
      </c>
      <c r="BM47" s="69">
        <f>SUM(BM5,BM7,BM11,BM13,BM15,BM32,BM34,BM23,BM36,BM38)</f>
        <v>318</v>
      </c>
      <c r="BN47" s="69">
        <f>SUM(BN5,BN7,BN11,BN13,BN15,BN32,BN34,BN23,BN36,BN38)</f>
        <v>17</v>
      </c>
      <c r="BO47" s="72">
        <f>(BM47-BN47)/BM47</f>
        <v>0.9465408805031447</v>
      </c>
    </row>
    <row r="48" spans="1:67" ht="16.5">
      <c r="A48" s="66"/>
      <c r="B48" s="35" t="s">
        <v>52</v>
      </c>
      <c r="C48" s="35">
        <f>SUM(C46:C47)</f>
        <v>710</v>
      </c>
      <c r="D48" s="35">
        <f>SUM(D46:D47)</f>
        <v>479</v>
      </c>
      <c r="E48" s="35">
        <f>SUM(E46:E47)</f>
        <v>3</v>
      </c>
      <c r="F48" s="35">
        <f>SUM(F46:F47)</f>
        <v>14</v>
      </c>
      <c r="G48" s="36" t="s">
        <v>51</v>
      </c>
      <c r="H48" s="68">
        <f>SUM(H46:H47)</f>
        <v>928</v>
      </c>
      <c r="I48" s="69">
        <f>SUM(I46:I47)</f>
        <v>495</v>
      </c>
      <c r="J48" s="69">
        <f>SUM(J46:J47)</f>
        <v>1</v>
      </c>
      <c r="K48" s="69">
        <f>SUM(K46:K47)</f>
        <v>14</v>
      </c>
      <c r="L48" s="74">
        <f t="shared" si="28"/>
        <v>0.5490830636461704</v>
      </c>
      <c r="M48" s="70">
        <f>SUM(M46:M47)</f>
        <v>1005</v>
      </c>
      <c r="N48" s="69">
        <f>SUM(N46:N47)</f>
        <v>592</v>
      </c>
      <c r="O48" s="69">
        <f>SUM(O46:O47)</f>
        <v>0</v>
      </c>
      <c r="P48" s="69">
        <f>SUM(P46:P47)</f>
        <v>23</v>
      </c>
      <c r="Q48" s="75">
        <f t="shared" si="29"/>
        <v>0.6119402985074627</v>
      </c>
      <c r="R48" s="68">
        <f>SUM(R46:R47)</f>
        <v>1008</v>
      </c>
      <c r="S48" s="69">
        <f>SUM(S46:S47)</f>
        <v>616</v>
      </c>
      <c r="T48" s="69">
        <f>SUM(T46:T47)</f>
        <v>9</v>
      </c>
      <c r="U48" s="69">
        <f>SUM(U46:U47)</f>
        <v>22</v>
      </c>
      <c r="V48" s="74">
        <f t="shared" si="30"/>
        <v>0.6386386386386387</v>
      </c>
      <c r="W48" s="70">
        <f>SUM(W46:W47)</f>
        <v>1008</v>
      </c>
      <c r="X48" s="69">
        <f>SUM(X46:X47)</f>
        <v>748</v>
      </c>
      <c r="Y48" s="69">
        <f>SUM(Y46:Y47)</f>
        <v>9</v>
      </c>
      <c r="Z48" s="69">
        <f>SUM(Z46:Z47)</f>
        <v>27</v>
      </c>
      <c r="AA48" s="76">
        <f t="shared" si="19"/>
        <v>0.7757757757757757</v>
      </c>
      <c r="AB48" s="69">
        <f>SUM(AB46:AB47)</f>
        <v>1104</v>
      </c>
      <c r="AC48" s="69">
        <f>SUM(AC46:AC47)</f>
        <v>759</v>
      </c>
      <c r="AD48" s="69">
        <f>SUM(AD46:AD47)</f>
        <v>16</v>
      </c>
      <c r="AE48" s="69">
        <f>SUM(AE46:AE47)</f>
        <v>22</v>
      </c>
      <c r="AF48" s="41">
        <f t="shared" si="1"/>
        <v>0.6875</v>
      </c>
      <c r="AG48" s="69">
        <f>SUM(AG46:AG47)</f>
        <v>1104</v>
      </c>
      <c r="AH48" s="69">
        <f>SUM(AH46:AH47)</f>
        <v>899</v>
      </c>
      <c r="AI48" s="69">
        <f>SUM(AI46:AI47)</f>
        <v>11</v>
      </c>
      <c r="AJ48" s="69">
        <f>SUM(AJ46:AJ47)</f>
        <v>25</v>
      </c>
      <c r="AK48" s="41">
        <f t="shared" si="2"/>
        <v>0.8143115942028986</v>
      </c>
      <c r="AL48" s="69">
        <f>SUM(AL46:AL47)</f>
        <v>1104</v>
      </c>
      <c r="AM48" s="69">
        <f>SUM(AM46:AM47)</f>
        <v>169</v>
      </c>
      <c r="AN48" s="41">
        <f t="shared" si="27"/>
        <v>0.8469202898550725</v>
      </c>
      <c r="AO48" s="69">
        <f>SUM(AO46:AO47)</f>
        <v>1106</v>
      </c>
      <c r="AP48" s="69">
        <f>SUM(AP46:AP47)</f>
        <v>139</v>
      </c>
      <c r="AQ48" s="43">
        <f t="shared" si="20"/>
        <v>0.8743218806509946</v>
      </c>
      <c r="AR48" s="69">
        <f>SUM(AR46:AR47)</f>
        <v>1109</v>
      </c>
      <c r="AS48" s="69">
        <f>SUM(AS46:AS47)</f>
        <v>101</v>
      </c>
      <c r="AT48" s="43">
        <f t="shared" si="5"/>
        <v>0.90892696122633</v>
      </c>
      <c r="AU48" s="71">
        <f>SUM(AU4:AU45)</f>
        <v>1077</v>
      </c>
      <c r="AV48" s="71">
        <f>SUM(AV4:AV45)</f>
        <v>34</v>
      </c>
      <c r="AW48" s="72">
        <f>(AU48-AV48)/AU48</f>
        <v>0.968430826369545</v>
      </c>
      <c r="AX48" s="69">
        <f>SUM(AX4:AX44)</f>
        <v>1025</v>
      </c>
      <c r="AY48" s="69">
        <f>SUM(AY4:AY44)</f>
        <v>22</v>
      </c>
      <c r="AZ48" s="72">
        <f>(AX48-AY48)/AX48</f>
        <v>0.9785365853658536</v>
      </c>
      <c r="BA48" s="69">
        <f>SUM(BA46:BA47)</f>
        <v>1025</v>
      </c>
      <c r="BB48" s="73">
        <v>29</v>
      </c>
      <c r="BC48" s="72">
        <f>(BA48-BB48)/BA48</f>
        <v>0.9717073170731707</v>
      </c>
      <c r="BD48" s="69">
        <f>SUM(BD46:BD47)</f>
        <v>989</v>
      </c>
      <c r="BE48" s="69">
        <f>SUM(BE46:BE47)</f>
        <v>17</v>
      </c>
      <c r="BF48" s="72">
        <f>(BD48-BE48)/BD48</f>
        <v>0.9828109201213346</v>
      </c>
      <c r="BG48" s="69">
        <f>SUM(BG46:BG47)</f>
        <v>897</v>
      </c>
      <c r="BH48" s="69">
        <f>SUM(BH46:BH47)</f>
        <v>19</v>
      </c>
      <c r="BI48" s="72">
        <f>(BG48-BH48)/BG48</f>
        <v>0.9788182831661093</v>
      </c>
      <c r="BJ48" s="69">
        <f>SUM(BJ46:BJ47)</f>
        <v>915</v>
      </c>
      <c r="BK48" s="69">
        <f>SUM(BK46:BK47)</f>
        <v>27</v>
      </c>
      <c r="BL48" s="72">
        <f>(BJ48-BK48)/BJ48</f>
        <v>0.9704918032786886</v>
      </c>
      <c r="BM48" s="69">
        <f>SUM(BM46:BM47)</f>
        <v>687</v>
      </c>
      <c r="BN48" s="69">
        <f>SUM(BN46:BN47)</f>
        <v>22</v>
      </c>
      <c r="BO48" s="72">
        <f>(BM48-BN48)/BM48</f>
        <v>0.9679767103347889</v>
      </c>
    </row>
    <row r="49" spans="1:67" ht="16.5">
      <c r="A49" s="77" t="s">
        <v>53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80"/>
      <c r="BC49" s="81"/>
      <c r="BD49" s="81"/>
      <c r="BE49" s="80"/>
      <c r="BF49" s="82"/>
      <c r="BG49" s="82"/>
      <c r="BH49" s="82"/>
      <c r="BI49" s="82"/>
      <c r="BJ49" s="82"/>
      <c r="BK49" s="82"/>
      <c r="BL49" s="82"/>
      <c r="BM49" s="82"/>
      <c r="BN49" s="82"/>
      <c r="BO49" s="82"/>
    </row>
    <row r="50" spans="1:67" ht="16.5">
      <c r="A50" s="83" t="s">
        <v>54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2"/>
      <c r="BG50" s="82"/>
      <c r="BH50" s="82"/>
      <c r="BI50" s="82"/>
      <c r="BJ50" s="82"/>
      <c r="BK50" s="82"/>
      <c r="BL50" s="82"/>
      <c r="BM50" s="82"/>
      <c r="BN50" s="82"/>
      <c r="BO50" s="82"/>
    </row>
    <row r="51" spans="1:67" ht="16.5">
      <c r="A51" s="83" t="s">
        <v>55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2"/>
      <c r="BG51" s="82"/>
      <c r="BH51" s="82"/>
      <c r="BI51" s="82"/>
      <c r="BJ51" s="82"/>
      <c r="BK51" s="82"/>
      <c r="BL51" s="82"/>
      <c r="BM51" s="82"/>
      <c r="BN51" s="82"/>
      <c r="BO51" s="82"/>
    </row>
  </sheetData>
  <sheetProtection/>
  <mergeCells count="50">
    <mergeCell ref="A50:BE50"/>
    <mergeCell ref="A51:BE51"/>
    <mergeCell ref="A35:A36"/>
    <mergeCell ref="A37:A38"/>
    <mergeCell ref="A42:A43"/>
    <mergeCell ref="A44:A45"/>
    <mergeCell ref="A46:A48"/>
    <mergeCell ref="A49:BA49"/>
    <mergeCell ref="A12:A13"/>
    <mergeCell ref="A14:A15"/>
    <mergeCell ref="A18:A19"/>
    <mergeCell ref="A27:A28"/>
    <mergeCell ref="A31:A32"/>
    <mergeCell ref="A33:A34"/>
    <mergeCell ref="BJ3:BL3"/>
    <mergeCell ref="BM3:BO3"/>
    <mergeCell ref="A4:A5"/>
    <mergeCell ref="A6:A7"/>
    <mergeCell ref="A8:A9"/>
    <mergeCell ref="A10:A11"/>
    <mergeCell ref="AR3:AT3"/>
    <mergeCell ref="AU3:AW3"/>
    <mergeCell ref="AX3:AZ3"/>
    <mergeCell ref="BA3:BC3"/>
    <mergeCell ref="BD3:BF3"/>
    <mergeCell ref="BG3:BI3"/>
    <mergeCell ref="A3:B3"/>
    <mergeCell ref="C3:G3"/>
    <mergeCell ref="AB3:AF3"/>
    <mergeCell ref="AG3:AK3"/>
    <mergeCell ref="AL3:AN3"/>
    <mergeCell ref="AO3:AQ3"/>
    <mergeCell ref="AX1:AZ1"/>
    <mergeCell ref="BA1:BC1"/>
    <mergeCell ref="BD1:BF1"/>
    <mergeCell ref="BG1:BI1"/>
    <mergeCell ref="BJ1:BL1"/>
    <mergeCell ref="BM1:BO1"/>
    <mergeCell ref="AB1:AF1"/>
    <mergeCell ref="AG1:AK1"/>
    <mergeCell ref="AL1:AN1"/>
    <mergeCell ref="AO1:AQ1"/>
    <mergeCell ref="AR1:AT1"/>
    <mergeCell ref="AU1:AW1"/>
    <mergeCell ref="A1:B1"/>
    <mergeCell ref="C1:G1"/>
    <mergeCell ref="H1:L1"/>
    <mergeCell ref="M1:Q1"/>
    <mergeCell ref="R1:V1"/>
    <mergeCell ref="W1:AA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2019-10-16T06:35:15Z</dcterms:created>
  <dcterms:modified xsi:type="dcterms:W3CDTF">2019-10-16T06:57:19Z</dcterms:modified>
  <cp:category/>
  <cp:version/>
  <cp:contentType/>
  <cp:contentStatus/>
</cp:coreProperties>
</file>